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4F31C587-B62C-4EFE-9CF8-5B564C8FC4F4}"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59" i="8"/>
  <c r="C60" i="8"/>
  <c r="C61" i="8"/>
  <c r="C62" i="8"/>
  <c r="C63" i="8"/>
  <c r="C58" i="8" s="1"/>
  <c r="C64" i="8" s="1"/>
  <c r="C67" i="8" s="1"/>
  <c r="D47" i="8"/>
  <c r="D60" i="8" s="1"/>
  <c r="D62" i="8"/>
  <c r="D63" i="8"/>
  <c r="E63" i="8"/>
  <c r="F63" i="8"/>
  <c r="G63" i="8"/>
  <c r="H63" i="8"/>
  <c r="I63" i="8"/>
  <c r="J63" i="8"/>
  <c r="K63" i="8"/>
  <c r="L63" i="8"/>
  <c r="M63" i="8"/>
  <c r="N63" i="8"/>
  <c r="O63" i="8"/>
  <c r="P63" i="8"/>
  <c r="Q63" i="8"/>
  <c r="R63" i="8"/>
  <c r="B48" i="8"/>
  <c r="B57" i="8" s="1"/>
  <c r="B65" i="8"/>
  <c r="B75" i="8" s="1"/>
  <c r="B68" i="8"/>
  <c r="B76" i="8" s="1"/>
  <c r="B81" i="8"/>
  <c r="C48" i="8"/>
  <c r="C57" i="8"/>
  <c r="C78" i="8" s="1"/>
  <c r="C65" i="8"/>
  <c r="C75" i="8" s="1"/>
  <c r="C68" i="8"/>
  <c r="C76" i="8" s="1"/>
  <c r="C81"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s="1"/>
  <c r="D68" i="8"/>
  <c r="D76" i="8" s="1"/>
  <c r="D81" i="8"/>
  <c r="E65" i="8"/>
  <c r="E66" i="8" s="1"/>
  <c r="F66" i="8" s="1"/>
  <c r="G66" i="8" s="1"/>
  <c r="H66" i="8" s="1"/>
  <c r="I66" i="8" s="1"/>
  <c r="J66" i="8" s="1"/>
  <c r="K66" i="8" s="1"/>
  <c r="L66" i="8" s="1"/>
  <c r="M66" i="8" s="1"/>
  <c r="N66" i="8" s="1"/>
  <c r="O66" i="8" s="1"/>
  <c r="P66" i="8" s="1"/>
  <c r="Q66" i="8" s="1"/>
  <c r="R66" i="8" s="1"/>
  <c r="S66" i="8" s="1"/>
  <c r="T66" i="8" s="1"/>
  <c r="U66" i="8" s="1"/>
  <c r="V66" i="8" s="1"/>
  <c r="W66" i="8" s="1"/>
  <c r="E75" i="8"/>
  <c r="E68" i="8"/>
  <c r="E76" i="8" s="1"/>
  <c r="E81" i="8"/>
  <c r="F65" i="8"/>
  <c r="F75" i="8" s="1"/>
  <c r="F68" i="8"/>
  <c r="F76" i="8"/>
  <c r="F81" i="8"/>
  <c r="G65" i="8"/>
  <c r="G75" i="8" s="1"/>
  <c r="G68" i="8"/>
  <c r="G76" i="8" s="1"/>
  <c r="G81" i="8"/>
  <c r="H65" i="8"/>
  <c r="H75" i="8"/>
  <c r="H68" i="8"/>
  <c r="H76" i="8" s="1"/>
  <c r="H81" i="8"/>
  <c r="I65" i="8"/>
  <c r="I75" i="8" s="1"/>
  <c r="I68" i="8"/>
  <c r="I76" i="8" s="1"/>
  <c r="I81" i="8"/>
  <c r="J65" i="8"/>
  <c r="J75" i="8"/>
  <c r="J68" i="8"/>
  <c r="J76" i="8"/>
  <c r="J81" i="8"/>
  <c r="K65" i="8"/>
  <c r="K75" i="8" s="1"/>
  <c r="K68" i="8"/>
  <c r="K76" i="8" s="1"/>
  <c r="K81" i="8"/>
  <c r="L65" i="8"/>
  <c r="L75" i="8" s="1"/>
  <c r="L68" i="8"/>
  <c r="L76" i="8" s="1"/>
  <c r="L81" i="8"/>
  <c r="M65" i="8"/>
  <c r="M75" i="8"/>
  <c r="M68" i="8"/>
  <c r="M76" i="8" s="1"/>
  <c r="M81" i="8"/>
  <c r="N65" i="8"/>
  <c r="N75" i="8"/>
  <c r="N68" i="8"/>
  <c r="N76" i="8"/>
  <c r="N81" i="8"/>
  <c r="O65" i="8"/>
  <c r="O75" i="8" s="1"/>
  <c r="O68" i="8"/>
  <c r="O76" i="8" s="1"/>
  <c r="O81" i="8"/>
  <c r="P65" i="8"/>
  <c r="P75" i="8" s="1"/>
  <c r="P68" i="8"/>
  <c r="P76" i="8" s="1"/>
  <c r="P81" i="8"/>
  <c r="Q65" i="8"/>
  <c r="Q75" i="8"/>
  <c r="Q68" i="8"/>
  <c r="Q76" i="8" s="1"/>
  <c r="Q81" i="8"/>
  <c r="R65" i="8"/>
  <c r="R75" i="8" s="1"/>
  <c r="R68" i="8"/>
  <c r="R76" i="8"/>
  <c r="R81" i="8"/>
  <c r="S63" i="8"/>
  <c r="S65" i="8"/>
  <c r="S75" i="8"/>
  <c r="S68" i="8"/>
  <c r="S76" i="8"/>
  <c r="S81" i="8"/>
  <c r="T63" i="8"/>
  <c r="T65" i="8"/>
  <c r="T75" i="8" s="1"/>
  <c r="T68" i="8"/>
  <c r="T76" i="8"/>
  <c r="T81" i="8"/>
  <c r="U63" i="8"/>
  <c r="U65" i="8"/>
  <c r="U75" i="8"/>
  <c r="U68" i="8"/>
  <c r="U76" i="8"/>
  <c r="U81" i="8"/>
  <c r="V63" i="8"/>
  <c r="V65" i="8"/>
  <c r="V75" i="8" s="1"/>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48" i="8" l="1"/>
  <c r="D57" i="8" s="1"/>
  <c r="D79" i="8" s="1"/>
  <c r="C74" i="8"/>
  <c r="C69" i="8"/>
  <c r="B79" i="8"/>
  <c r="C79" i="8"/>
  <c r="D59" i="8"/>
  <c r="B61" i="8"/>
  <c r="B60" i="8"/>
  <c r="E47" i="8"/>
  <c r="D61" i="8"/>
  <c r="B58" i="8" l="1"/>
  <c r="B78" i="8"/>
  <c r="B64" i="8"/>
  <c r="B67" i="8" s="1"/>
  <c r="E61" i="8"/>
  <c r="F47" i="8"/>
  <c r="E62" i="8"/>
  <c r="E48" i="8"/>
  <c r="E57" i="8" s="1"/>
  <c r="E59" i="8"/>
  <c r="E60" i="8"/>
  <c r="C70" i="8"/>
  <c r="C71" i="8"/>
  <c r="D58" i="8"/>
  <c r="E58" i="8" l="1"/>
  <c r="E79" i="8"/>
  <c r="E64" i="8"/>
  <c r="E67" i="8" s="1"/>
  <c r="E78" i="8"/>
  <c r="B74" i="8"/>
  <c r="B69" i="8"/>
  <c r="D64" i="8"/>
  <c r="D67" i="8" s="1"/>
  <c r="D78" i="8"/>
  <c r="F62" i="8"/>
  <c r="F59" i="8"/>
  <c r="F60" i="8"/>
  <c r="F48" i="8"/>
  <c r="F57" i="8" s="1"/>
  <c r="F61" i="8"/>
  <c r="G47" i="8"/>
  <c r="F79" i="8" l="1"/>
  <c r="F78" i="8"/>
  <c r="E74" i="8"/>
  <c r="E69" i="8"/>
  <c r="D74" i="8"/>
  <c r="D69" i="8"/>
  <c r="G59" i="8"/>
  <c r="G60" i="8"/>
  <c r="G61" i="8"/>
  <c r="H47" i="8"/>
  <c r="G62" i="8"/>
  <c r="G48" i="8"/>
  <c r="G57" i="8" s="1"/>
  <c r="F58" i="8"/>
  <c r="F64" i="8" s="1"/>
  <c r="F67" i="8" s="1"/>
  <c r="B70" i="8"/>
  <c r="B71" i="8"/>
  <c r="F74" i="8" l="1"/>
  <c r="F69" i="8"/>
  <c r="H60" i="8"/>
  <c r="H48" i="8"/>
  <c r="H57" i="8" s="1"/>
  <c r="H61" i="8"/>
  <c r="I47" i="8"/>
  <c r="H62" i="8"/>
  <c r="H59" i="8"/>
  <c r="D70" i="8"/>
  <c r="E70" i="8"/>
  <c r="E71" i="8" s="1"/>
  <c r="G64" i="8"/>
  <c r="G67" i="8" s="1"/>
  <c r="G79" i="8"/>
  <c r="G58" i="8"/>
  <c r="G78" i="8" s="1"/>
  <c r="B77" i="8"/>
  <c r="B82" i="8" s="1"/>
  <c r="D77" i="8" l="1"/>
  <c r="D82" i="8" s="1"/>
  <c r="D85" i="8" s="1"/>
  <c r="D71" i="8"/>
  <c r="C77" i="8"/>
  <c r="C82" i="8" s="1"/>
  <c r="C85" i="8" s="1"/>
  <c r="I61" i="8"/>
  <c r="J47" i="8"/>
  <c r="I62" i="8"/>
  <c r="I48" i="8"/>
  <c r="I57" i="8" s="1"/>
  <c r="I59" i="8"/>
  <c r="I60" i="8"/>
  <c r="G74" i="8"/>
  <c r="G69" i="8"/>
  <c r="F70" i="8"/>
  <c r="B83" i="8"/>
  <c r="C83" i="8"/>
  <c r="C88" i="8" s="1"/>
  <c r="B87" i="8"/>
  <c r="C87" i="8"/>
  <c r="H58" i="8"/>
  <c r="H79" i="8"/>
  <c r="H64" i="8"/>
  <c r="H67" i="8" s="1"/>
  <c r="H78" i="8"/>
  <c r="E77" i="8" l="1"/>
  <c r="E82" i="8" s="1"/>
  <c r="E85" i="8" s="1"/>
  <c r="E87" i="8"/>
  <c r="D87" i="8"/>
  <c r="D83" i="8"/>
  <c r="D88" i="8" s="1"/>
  <c r="H74" i="8"/>
  <c r="H69" i="8"/>
  <c r="I79" i="8"/>
  <c r="G70" i="8"/>
  <c r="B88" i="8"/>
  <c r="B85" i="8"/>
  <c r="B86" i="8" s="1"/>
  <c r="J62" i="8"/>
  <c r="J59" i="8"/>
  <c r="J60" i="8"/>
  <c r="J48" i="8"/>
  <c r="J57" i="8" s="1"/>
  <c r="J61" i="8"/>
  <c r="K47" i="8"/>
  <c r="F77" i="8"/>
  <c r="F82" i="8" s="1"/>
  <c r="F71" i="8"/>
  <c r="I58" i="8"/>
  <c r="I64" i="8" s="1"/>
  <c r="I67" i="8" s="1"/>
  <c r="E83" i="8" l="1"/>
  <c r="E88" i="8" s="1"/>
  <c r="I74" i="8"/>
  <c r="I69" i="8"/>
  <c r="J79" i="8"/>
  <c r="F85" i="8"/>
  <c r="F83" i="8"/>
  <c r="F88" i="8" s="1"/>
  <c r="F87" i="8"/>
  <c r="K59" i="8"/>
  <c r="K60" i="8"/>
  <c r="K61" i="8"/>
  <c r="L47" i="8"/>
  <c r="K62" i="8"/>
  <c r="K48" i="8"/>
  <c r="K57" i="8" s="1"/>
  <c r="J58" i="8"/>
  <c r="J78" i="8" s="1"/>
  <c r="I78" i="8"/>
  <c r="H70" i="8"/>
  <c r="C86" i="8"/>
  <c r="B89" i="8" s="1"/>
  <c r="G71" i="8"/>
  <c r="G77" i="8"/>
  <c r="G82" i="8" s="1"/>
  <c r="G85" i="8" s="1"/>
  <c r="G83" i="8" l="1"/>
  <c r="G88" i="8" s="1"/>
  <c r="K79" i="8"/>
  <c r="C89" i="8"/>
  <c r="D86" i="8"/>
  <c r="H71" i="8"/>
  <c r="K58" i="8"/>
  <c r="K78" i="8" s="1"/>
  <c r="G87" i="8"/>
  <c r="J64" i="8"/>
  <c r="J67" i="8" s="1"/>
  <c r="L60" i="8"/>
  <c r="L48" i="8"/>
  <c r="L57" i="8" s="1"/>
  <c r="L61" i="8"/>
  <c r="M47" i="8"/>
  <c r="L62" i="8"/>
  <c r="L59" i="8"/>
  <c r="H77" i="8"/>
  <c r="H82" i="8" s="1"/>
  <c r="I70" i="8"/>
  <c r="I77" i="8" s="1"/>
  <c r="I82" i="8" s="1"/>
  <c r="I71" i="8" l="1"/>
  <c r="I85" i="8"/>
  <c r="I83" i="8"/>
  <c r="D89" i="8"/>
  <c r="E86" i="8"/>
  <c r="H83" i="8"/>
  <c r="H88" i="8" s="1"/>
  <c r="K64" i="8"/>
  <c r="K67" i="8" s="1"/>
  <c r="M61" i="8"/>
  <c r="N47" i="8"/>
  <c r="M62" i="8"/>
  <c r="M48" i="8"/>
  <c r="M57" i="8" s="1"/>
  <c r="M59" i="8"/>
  <c r="M60" i="8"/>
  <c r="L58" i="8"/>
  <c r="L64" i="8" s="1"/>
  <c r="L67" i="8" s="1"/>
  <c r="L79" i="8"/>
  <c r="J74" i="8"/>
  <c r="J69" i="8"/>
  <c r="H85" i="8"/>
  <c r="I87" i="8"/>
  <c r="H87" i="8"/>
  <c r="L74" i="8" l="1"/>
  <c r="L69" i="8"/>
  <c r="L78" i="8"/>
  <c r="N62" i="8"/>
  <c r="N59" i="8"/>
  <c r="N60" i="8"/>
  <c r="N61" i="8"/>
  <c r="O47" i="8"/>
  <c r="N48" i="8"/>
  <c r="N57" i="8" s="1"/>
  <c r="I88" i="8"/>
  <c r="M58" i="8"/>
  <c r="M64" i="8" s="1"/>
  <c r="M67" i="8" s="1"/>
  <c r="J70" i="8"/>
  <c r="M79" i="8"/>
  <c r="K74" i="8"/>
  <c r="K69" i="8"/>
  <c r="E89" i="8"/>
  <c r="F86" i="8"/>
  <c r="M78" i="8" l="1"/>
  <c r="M69" i="8"/>
  <c r="M74" i="8"/>
  <c r="N79" i="8"/>
  <c r="N58" i="8"/>
  <c r="N64" i="8" s="1"/>
  <c r="N67" i="8" s="1"/>
  <c r="L70" i="8"/>
  <c r="L71" i="8"/>
  <c r="F89" i="8"/>
  <c r="G86" i="8"/>
  <c r="J77" i="8"/>
  <c r="J82" i="8" s="1"/>
  <c r="K70" i="8"/>
  <c r="K77" i="8" s="1"/>
  <c r="K82" i="8" s="1"/>
  <c r="K85" i="8" s="1"/>
  <c r="O59" i="8"/>
  <c r="O60" i="8"/>
  <c r="O61" i="8"/>
  <c r="P47" i="8"/>
  <c r="O62" i="8"/>
  <c r="O48" i="8"/>
  <c r="O57" i="8" s="1"/>
  <c r="J71" i="8"/>
  <c r="N78" i="8" l="1"/>
  <c r="K71" i="8"/>
  <c r="N74" i="8"/>
  <c r="N69" i="8"/>
  <c r="P60" i="8"/>
  <c r="P48" i="8"/>
  <c r="P57" i="8" s="1"/>
  <c r="P61" i="8"/>
  <c r="Q47" i="8"/>
  <c r="P62" i="8"/>
  <c r="P59" i="8"/>
  <c r="J85" i="8"/>
  <c r="K87" i="8"/>
  <c r="J83" i="8"/>
  <c r="J88" i="8" s="1"/>
  <c r="J87" i="8"/>
  <c r="K83" i="8"/>
  <c r="K88" i="8" s="1"/>
  <c r="L77" i="8"/>
  <c r="L82" i="8" s="1"/>
  <c r="L85" i="8" s="1"/>
  <c r="O79" i="8"/>
  <c r="G89" i="8"/>
  <c r="H86" i="8"/>
  <c r="O58" i="8"/>
  <c r="O78" i="8" s="1"/>
  <c r="M70" i="8"/>
  <c r="M77" i="8" s="1"/>
  <c r="M82" i="8" s="1"/>
  <c r="M85" i="8" l="1"/>
  <c r="M87" i="8"/>
  <c r="M83" i="8"/>
  <c r="M71" i="8"/>
  <c r="H89" i="8"/>
  <c r="I86" i="8"/>
  <c r="I89" i="8" s="1"/>
  <c r="O64" i="8"/>
  <c r="O67" i="8" s="1"/>
  <c r="L83" i="8"/>
  <c r="L88" i="8" s="1"/>
  <c r="Q61" i="8"/>
  <c r="R47" i="8"/>
  <c r="Q62" i="8"/>
  <c r="Q48" i="8"/>
  <c r="Q57" i="8" s="1"/>
  <c r="Q59" i="8"/>
  <c r="Q60" i="8"/>
  <c r="N70" i="8"/>
  <c r="N77" i="8" s="1"/>
  <c r="N82" i="8" s="1"/>
  <c r="L87" i="8"/>
  <c r="P58" i="8"/>
  <c r="P78" i="8" s="1"/>
  <c r="P79" i="8"/>
  <c r="M88" i="8" l="1"/>
  <c r="Q58" i="8"/>
  <c r="Q64" i="8" s="1"/>
  <c r="Q67" i="8" s="1"/>
  <c r="N85" i="8"/>
  <c r="N87" i="8"/>
  <c r="N83" i="8"/>
  <c r="N88" i="8" s="1"/>
  <c r="P64" i="8"/>
  <c r="P67" i="8" s="1"/>
  <c r="R62" i="8"/>
  <c r="R59" i="8"/>
  <c r="R60" i="8"/>
  <c r="R61" i="8"/>
  <c r="B32" i="8" s="1"/>
  <c r="R48" i="8"/>
  <c r="R57" i="8" s="1"/>
  <c r="S47" i="8"/>
  <c r="Q79" i="8"/>
  <c r="Q78" i="8"/>
  <c r="N71" i="8"/>
  <c r="O74" i="8"/>
  <c r="O69" i="8"/>
  <c r="J86" i="8"/>
  <c r="R58" i="8" l="1"/>
  <c r="B26" i="8" s="1"/>
  <c r="O70" i="8"/>
  <c r="O77" i="8" s="1"/>
  <c r="O71" i="8"/>
  <c r="P74" i="8"/>
  <c r="P69" i="8"/>
  <c r="O82" i="8"/>
  <c r="Q69" i="8"/>
  <c r="Q74" i="8"/>
  <c r="B29" i="8"/>
  <c r="S48" i="8"/>
  <c r="S57" i="8" s="1"/>
  <c r="S61" i="8"/>
  <c r="S62" i="8"/>
  <c r="S59" i="8"/>
  <c r="S60" i="8"/>
  <c r="T47" i="8"/>
  <c r="J89" i="8"/>
  <c r="K86" i="8"/>
  <c r="R64" i="8"/>
  <c r="R67" i="8" s="1"/>
  <c r="R78" i="8"/>
  <c r="R79" i="8"/>
  <c r="S58" i="8" l="1"/>
  <c r="P70" i="8"/>
  <c r="P77" i="8" s="1"/>
  <c r="P82" i="8"/>
  <c r="T48" i="8"/>
  <c r="T57" i="8" s="1"/>
  <c r="T61" i="8"/>
  <c r="T62" i="8"/>
  <c r="T59" i="8"/>
  <c r="T60" i="8"/>
  <c r="U47" i="8"/>
  <c r="Q70" i="8"/>
  <c r="Q77" i="8" s="1"/>
  <c r="Q82" i="8" s="1"/>
  <c r="K89" i="8"/>
  <c r="L86" i="8"/>
  <c r="R74" i="8"/>
  <c r="R69" i="8"/>
  <c r="S64" i="8"/>
  <c r="S67" i="8" s="1"/>
  <c r="S79" i="8"/>
  <c r="S78" i="8"/>
  <c r="O85" i="8"/>
  <c r="O87" i="8"/>
  <c r="O83" i="8"/>
  <c r="O88" i="8" s="1"/>
  <c r="T58" i="8" l="1"/>
  <c r="Q85" i="8"/>
  <c r="Q87" i="8"/>
  <c r="Q83" i="8"/>
  <c r="R70" i="8"/>
  <c r="R77" i="8" s="1"/>
  <c r="R71" i="8"/>
  <c r="P85" i="8"/>
  <c r="P87" i="8"/>
  <c r="P83" i="8"/>
  <c r="P88" i="8" s="1"/>
  <c r="R82" i="8"/>
  <c r="Q71" i="8"/>
  <c r="L89" i="8"/>
  <c r="M86" i="8"/>
  <c r="U48" i="8"/>
  <c r="U57" i="8" s="1"/>
  <c r="U61" i="8"/>
  <c r="U62" i="8"/>
  <c r="U59" i="8"/>
  <c r="U60" i="8"/>
  <c r="V47" i="8"/>
  <c r="S74" i="8"/>
  <c r="S69" i="8"/>
  <c r="T64" i="8"/>
  <c r="T67" i="8" s="1"/>
  <c r="T79" i="8"/>
  <c r="T78" i="8"/>
  <c r="P71" i="8"/>
  <c r="Q88" i="8" l="1"/>
  <c r="V48" i="8"/>
  <c r="V57" i="8" s="1"/>
  <c r="V61" i="8"/>
  <c r="V62" i="8"/>
  <c r="V59" i="8"/>
  <c r="V60" i="8"/>
  <c r="W47" i="8"/>
  <c r="T74" i="8"/>
  <c r="T69" i="8"/>
  <c r="U79" i="8"/>
  <c r="R85" i="8"/>
  <c r="R87" i="8"/>
  <c r="R83" i="8"/>
  <c r="R88" i="8" s="1"/>
  <c r="S70" i="8"/>
  <c r="S77" i="8" s="1"/>
  <c r="S82" i="8" s="1"/>
  <c r="S71" i="8"/>
  <c r="U58" i="8"/>
  <c r="U78" i="8" s="1"/>
  <c r="M89" i="8"/>
  <c r="N86" i="8"/>
  <c r="S85" i="8" l="1"/>
  <c r="S83" i="8"/>
  <c r="S88" i="8" s="1"/>
  <c r="S87" i="8"/>
  <c r="U64" i="8"/>
  <c r="U67" i="8" s="1"/>
  <c r="W48" i="8"/>
  <c r="W57" i="8" s="1"/>
  <c r="W61" i="8"/>
  <c r="W62" i="8"/>
  <c r="W59" i="8"/>
  <c r="W60" i="8"/>
  <c r="T70" i="8"/>
  <c r="T77" i="8" s="1"/>
  <c r="T82" i="8" s="1"/>
  <c r="T71" i="8"/>
  <c r="V79" i="8"/>
  <c r="N89" i="8"/>
  <c r="O86" i="8"/>
  <c r="V58" i="8"/>
  <c r="V64" i="8" s="1"/>
  <c r="V67" i="8" s="1"/>
  <c r="W58" i="8" l="1"/>
  <c r="T85" i="8"/>
  <c r="T87" i="8"/>
  <c r="T83" i="8"/>
  <c r="T88" i="8" s="1"/>
  <c r="V74" i="8"/>
  <c r="V69" i="8"/>
  <c r="U74" i="8"/>
  <c r="U69" i="8"/>
  <c r="V78" i="8"/>
  <c r="O89" i="8"/>
  <c r="P86" i="8"/>
  <c r="W64" i="8"/>
  <c r="W67" i="8" s="1"/>
  <c r="W79" i="8"/>
  <c r="W78" i="8"/>
  <c r="W74" i="8" l="1"/>
  <c r="W69" i="8"/>
  <c r="U70" i="8"/>
  <c r="U77" i="8" s="1"/>
  <c r="U82" i="8" s="1"/>
  <c r="P89" i="8"/>
  <c r="Q86" i="8"/>
  <c r="V70" i="8"/>
  <c r="V71" i="8"/>
  <c r="U85" i="8" l="1"/>
  <c r="U87" i="8"/>
  <c r="U83" i="8"/>
  <c r="U88" i="8" s="1"/>
  <c r="Q89" i="8"/>
  <c r="R86" i="8"/>
  <c r="W70" i="8"/>
  <c r="V77" i="8"/>
  <c r="V82" i="8" s="1"/>
  <c r="U71" i="8"/>
  <c r="W77" i="8" l="1"/>
  <c r="W82" i="8" s="1"/>
  <c r="W85" i="8" s="1"/>
  <c r="W83" i="8"/>
  <c r="W87" i="8"/>
  <c r="W71" i="8"/>
  <c r="V85" i="8"/>
  <c r="V83" i="8"/>
  <c r="V88" i="8" s="1"/>
  <c r="V87" i="8"/>
  <c r="G28" i="8"/>
  <c r="R89" i="8"/>
  <c r="S86" i="8"/>
  <c r="S89" i="8" l="1"/>
  <c r="T86" i="8"/>
  <c r="W88" i="8"/>
  <c r="G26" i="8" s="1"/>
  <c r="T89" i="8" l="1"/>
  <c r="U86" i="8"/>
  <c r="U89" i="8" l="1"/>
  <c r="V86" i="8"/>
  <c r="V89" i="8" l="1"/>
  <c r="W86" i="8"/>
  <c r="W89" i="8" s="1"/>
  <c r="G27" i="8" s="1"/>
</calcChain>
</file>

<file path=xl/sharedStrings.xml><?xml version="1.0" encoding="utf-8"?>
<sst xmlns="http://schemas.openxmlformats.org/spreadsheetml/2006/main" count="1115" uniqueCount="559">
  <si>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</si>
  <si>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</si>
  <si>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</si>
  <si>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</si>
  <si>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</si>
  <si>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</si>
  <si>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</si>
  <si>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O_Ч2_23</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</si>
  <si>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</si>
  <si>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</si>
  <si>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</si>
  <si>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</si>
  <si>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</si>
  <si>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</si>
  <si>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</si>
  <si>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</si>
  <si>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</si>
  <si>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</si>
  <si>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</si>
  <si>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</si>
  <si>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</si>
  <si>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</si>
  <si>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</si>
  <si>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</si>
  <si>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</si>
  <si>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</si>
  <si>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</si>
  <si>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</si>
  <si>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</si>
  <si>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</si>
  <si>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</si>
  <si>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</si>
  <si>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</si>
  <si>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</si>
  <si>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</si>
  <si>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</si>
  <si>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</si>
  <si>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</si>
  <si>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</si>
  <si>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</si>
  <si>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</si>
  <si>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</si>
  <si>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</si>
  <si>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</si>
  <si>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</si>
  <si>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</si>
  <si>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</si>
  <si>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</si>
  <si>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</si>
  <si>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</si>
  <si>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</si>
  <si>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</si>
  <si>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</si>
  <si>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</si>
  <si>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</si>
  <si>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</si>
  <si>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</si>
  <si>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</si>
  <si>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</si>
  <si>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</si>
  <si>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</si>
  <si>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</si>
  <si>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</si>
  <si>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</si>
  <si>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</si>
  <si>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</si>
  <si>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</si>
  <si>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</si>
  <si>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</si>
  <si>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</si>
  <si>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</si>
  <si>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</si>
  <si>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</si>
  <si>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</si>
  <si>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</si>
  <si>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</si>
  <si>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</si>
  <si>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</si>
  <si>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</si>
  <si>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</si>
  <si>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</si>
  <si>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</si>
  <si>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</si>
  <si>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</si>
  <si>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</si>
  <si>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</si>
  <si>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</si>
  <si>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</si>
  <si>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</si>
  <si>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</si>
  <si>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</si>
  <si>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</si>
  <si>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</si>
  <si>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</si>
  <si>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</si>
  <si>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</si>
  <si>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</si>
  <si>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</si>
  <si>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</si>
  <si>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</si>
  <si>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</si>
  <si>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</si>
  <si>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</si>
  <si>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</si>
  <si>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</si>
  <si>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</si>
  <si>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</si>
  <si>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</si>
  <si>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</si>
  <si>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</si>
  <si>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</si>
  <si>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</si>
  <si>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</si>
  <si>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</si>
  <si>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</si>
  <si>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</si>
  <si>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</si>
  <si>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</si>
  <si>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</si>
  <si>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</si>
  <si>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</si>
  <si>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</si>
  <si>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</si>
  <si>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</si>
  <si>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</si>
  <si>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</si>
  <si>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</si>
  <si>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</si>
  <si>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</si>
  <si>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</si>
  <si>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</si>
  <si>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</si>
  <si>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</si>
  <si>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</si>
  <si>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</si>
  <si>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</si>
  <si>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</si>
  <si>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</si>
  <si>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</si>
  <si>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</si>
  <si>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</si>
  <si>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</si>
  <si>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</si>
  <si>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</si>
  <si>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</si>
  <si>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</si>
  <si>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</si>
  <si>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</si>
  <si>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</si>
  <si>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</si>
  <si>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</si>
  <si>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</si>
  <si>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</si>
  <si>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</si>
  <si>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</si>
  <si>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</si>
  <si>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</si>
  <si>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</si>
  <si>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</si>
  <si>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</si>
  <si>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</si>
  <si>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</si>
  <si>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</si>
  <si>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</si>
  <si>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</si>
  <si>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</si>
  <si>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</si>
  <si>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</si>
  <si>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</si>
  <si>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</si>
  <si>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</si>
  <si>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</si>
  <si>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</si>
  <si>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</si>
  <si>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</si>
  <si>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</si>
  <si>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</si>
  <si>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</si>
  <si>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</si>
  <si>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</si>
  <si>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</si>
  <si>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</si>
  <si>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</si>
  <si>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</si>
  <si>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</si>
  <si>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</si>
  <si>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</si>
  <si>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</si>
  <si>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</si>
  <si>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</si>
  <si>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</si>
  <si>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</si>
  <si>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</si>
  <si>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</si>
  <si>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</si>
  <si>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</si>
  <si>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</si>
  <si>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</si>
  <si>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</si>
  <si>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</si>
  <si>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</si>
  <si>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</si>
  <si>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</si>
  <si>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</si>
  <si>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</si>
  <si>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</si>
  <si>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</si>
  <si>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</si>
  <si>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</si>
  <si>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</si>
  <si>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</si>
  <si>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</si>
  <si>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</si>
  <si>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</si>
  <si>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</si>
  <si>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</si>
  <si>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</si>
  <si>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</si>
  <si>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</si>
  <si>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</si>
  <si>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</si>
  <si>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</si>
  <si>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</si>
  <si>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</si>
  <si>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</si>
  <si>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</si>
  <si>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</si>
  <si>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</si>
  <si>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</si>
  <si>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</si>
  <si>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</si>
  <si>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</si>
  <si>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</si>
  <si>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</si>
  <si>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</si>
  <si>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</si>
  <si>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</si>
  <si>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</si>
  <si>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</si>
  <si>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</si>
  <si>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</si>
  <si>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</si>
  <si>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</si>
  <si>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</si>
  <si>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</si>
  <si>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</si>
  <si>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</si>
  <si>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</si>
  <si>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</si>
  <si>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</si>
  <si>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</si>
  <si>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</si>
  <si>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</si>
  <si>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</si>
  <si>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</si>
  <si>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</si>
  <si>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</si>
  <si>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</si>
  <si>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</si>
  <si>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</si>
  <si>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</si>
  <si>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</si>
  <si>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</si>
  <si>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</si>
  <si>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</si>
  <si>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</si>
  <si>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</si>
  <si>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</si>
  <si>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</si>
  <si>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</si>
  <si>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</si>
  <si>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</si>
  <si>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</si>
  <si>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</si>
  <si>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</si>
  <si>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</si>
  <si>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</si>
  <si>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</si>
  <si>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</si>
  <si>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</si>
  <si>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</si>
  <si>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</si>
  <si>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</si>
  <si>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</si>
  <si>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</si>
  <si>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</si>
  <si>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</si>
  <si>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</si>
  <si>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</si>
  <si>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</si>
  <si>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</si>
  <si>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</si>
  <si>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</si>
  <si>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</si>
  <si>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</si>
  <si>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</si>
  <si>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</si>
  <si>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</si>
  <si>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</si>
  <si>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</si>
  <si>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</si>
  <si>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</si>
  <si>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</si>
  <si>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</si>
  <si>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</si>
  <si>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</si>
  <si>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</si>
  <si>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</si>
  <si>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</si>
  <si>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</si>
  <si>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</si>
  <si>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</si>
  <si>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</si>
  <si>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</si>
  <si>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</si>
  <si>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</si>
  <si>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</si>
  <si>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</si>
  <si>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</si>
  <si>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</si>
  <si>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</si>
  <si>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</si>
  <si>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</si>
  <si>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</si>
  <si>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</si>
  <si>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</si>
  <si>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</si>
  <si>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</si>
  <si>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</si>
  <si>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</si>
  <si>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</si>
  <si>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</si>
  <si>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</si>
  <si>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</si>
  <si>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</si>
  <si>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</si>
  <si>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</si>
  <si>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</si>
  <si>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</si>
  <si>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</si>
  <si>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</si>
  <si>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</si>
  <si>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</si>
  <si>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</si>
  <si>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</si>
  <si>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</si>
  <si>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</si>
  <si>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</si>
  <si>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</si>
  <si>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</si>
  <si>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</si>
  <si>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</si>
  <si>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</si>
  <si>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</si>
  <si>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</si>
  <si>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</si>
  <si>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</si>
  <si>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</si>
  <si>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</si>
  <si>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</si>
  <si>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</si>
  <si>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</si>
  <si>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</si>
  <si>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</si>
  <si>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</si>
  <si>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</si>
  <si>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</si>
  <si>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</si>
  <si>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</si>
  <si>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</si>
  <si>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</si>
  <si>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</si>
  <si>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</si>
  <si>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</si>
  <si>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</si>
  <si>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</si>
  <si>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</si>
  <si>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</si>
  <si>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</si>
  <si>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</si>
  <si>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</si>
  <si>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</si>
  <si>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</si>
  <si>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</si>
  <si>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</si>
  <si>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</si>
  <si>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</si>
  <si>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</si>
  <si>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</si>
  <si>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</si>
  <si>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</si>
  <si>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</si>
  <si>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</si>
  <si>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</si>
  <si>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</si>
  <si>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</si>
  <si>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</si>
  <si>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</si>
  <si>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</si>
  <si>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</si>
  <si>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</si>
  <si>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</si>
  <si>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</si>
  <si>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</si>
  <si>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</si>
  <si>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</si>
  <si>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</si>
  <si>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</si>
  <si>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</si>
  <si>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</si>
  <si>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</si>
  <si>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</si>
  <si>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</si>
  <si>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</si>
  <si>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</si>
  <si>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</si>
  <si>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</si>
  <si>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</si>
  <si>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</si>
  <si>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</si>
  <si>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</si>
  <si>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</si>
  <si>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</si>
  <si>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</si>
  <si>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</si>
  <si>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</si>
  <si>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</si>
  <si>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</si>
  <si>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</si>
  <si>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</si>
  <si>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</si>
  <si>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</si>
  <si>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</si>
  <si>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</si>
  <si>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</si>
  <si>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</si>
  <si>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</si>
  <si>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</si>
  <si>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</si>
  <si>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</si>
  <si>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</si>
  <si>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</si>
  <si>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</si>
  <si>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</si>
  <si>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</si>
  <si>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</si>
  <si>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</si>
  <si>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</si>
  <si>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</si>
  <si>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</si>
  <si>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</si>
  <si>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</si>
  <si>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</si>
  <si>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</si>
  <si>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</si>
  <si>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</si>
  <si>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</si>
  <si>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</si>
  <si>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</si>
  <si>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</si>
  <si>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</si>
  <si>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</si>
  <si>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</si>
  <si>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</si>
  <si>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</si>
  <si>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</si>
  <si>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</si>
  <si>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</si>
  <si>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</si>
  <si>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</si>
  <si>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</si>
  <si>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</si>
  <si>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</si>
  <si>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</si>
  <si>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</si>
  <si>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</si>
  <si>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</si>
  <si>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</si>
  <si>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</si>
  <si>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</si>
  <si>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</si>
  <si>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</si>
  <si>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</si>
  <si>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</si>
  <si>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</si>
  <si>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</si>
  <si>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</si>
  <si>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</si>
  <si>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</si>
  <si>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</si>
  <si>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</si>
  <si>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</si>
  <si>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</si>
  <si>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</si>
  <si>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</si>
  <si>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</si>
  <si>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</si>
  <si>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</si>
  <si>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</si>
  <si>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</si>
  <si>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</si>
  <si>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</si>
  <si>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</si>
  <si>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</si>
  <si>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</si>
  <si>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</si>
  <si>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</si>
  <si>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</si>
  <si>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</si>
  <si>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</si>
  <si>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</si>
  <si>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</si>
  <si>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</si>
  <si>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</si>
  <si>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</si>
  <si>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</si>
  <si>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</si>
  <si>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</si>
  <si>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</si>
  <si>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</si>
  <si>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</si>
  <si>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</si>
  <si>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ТП№135</t>
  </si>
  <si>
    <t>ТМ-250/10/0,4</t>
  </si>
  <si>
    <t>ТМГ-250/10/0,4</t>
  </si>
  <si>
    <t>Силовой Тр-р 10/0,4</t>
  </si>
  <si>
    <t>АТО_O_Ч2_23 № 24 09.02.2024 ПО "ЧЭС" ПКГУП "КЭС"</t>
  </si>
  <si>
    <t>Замена силового трансформатора, замена корпуса КТП</t>
  </si>
  <si>
    <t>КТП</t>
  </si>
  <si>
    <t>КТП-П-ВВ 250/10/0,4</t>
  </si>
  <si>
    <t>не требутся</t>
  </si>
  <si>
    <t>ПКГУП "КЭС"</t>
  </si>
  <si>
    <t>Реконструкция</t>
  </si>
  <si>
    <t>закупка не проведена</t>
  </si>
  <si>
    <t>Реконструкция ТП№135 (замена корпуса КТП, замена трансформатора ТМ 250 кВА на ТМГ 250 кВА), г.Чернушка, ул.Меля</t>
  </si>
  <si>
    <t>Пермский край, Чернушинский городской округ</t>
  </si>
  <si>
    <t xml:space="preserve">МВ×А-0,25;т.у.-0; км ЛЭП-0; шт-1;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</si>
  <si>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</si>
  <si>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</si>
  <si>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</si>
  <si>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</si>
  <si>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</si>
  <si>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</si>
  <si>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</si>
  <si>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</si>
  <si>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</si>
  <si>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</si>
  <si>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</si>
  <si>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</si>
  <si>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</si>
  <si>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</si>
  <si>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</si>
  <si>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</si>
  <si>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</si>
  <si>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1,4 млн руб с НДС</t>
  </si>
  <si>
    <t>1,16млн руб без НДС</t>
  </si>
  <si>
    <t xml:space="preserve"> Замена  оборудования КТП со сроком эксплуатации более 30 лет, не соответствующего действующим ПУЭ, ПТЭ. Замена силового трансформатора на трансформатор с пониженными потерями. В существующем корпусе КТП выключатель нагрузки ВН-16 находится вверху корпуса на высоте более 2,5 м и не удобен дле оперативных переключении и ремонта. Повышение безопасности обслуживающего персонала и  надежности электроснабжения потребителей. Вызываемые нормальными условия работы электроустановки РУ-10 кВ сопутствующие явления электрическая дуга, искрение могут причинить вред обслуживаемому персоналу (п.4.2.17 ПУЭ), неизолированные токоведущие части РУ-10 кВ не защищены от случайных прикосновений (п.4.2.88 ПУЭ), отсутствие стационарных заземляющих разъединителей РУ-10 кВ (ПУЭ, п.4.2.28; СТО 70238424.29.240.10.009-2011, п. 10.1), Силовой трансформатор не размещен в отдельной камере и не имеет перегородок из негорючих материалов с пределом огнестойкости 45 мин.(п. 4.2.98, п.4.2.216 ПУЭ), разрушение элементов заземляющих устройств превышает 50% сечения (РД 53-34.0-20.525-00. п. 2.3), шум, вибрация, ЭМИ (п. 7.1.15 ПУЭ);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</si>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</sst>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2569327.6899778564</c:v>
                </c:pt>
                <c:pt idx="3">
                  <c:v>4311409.8021588949</c:v>
                </c:pt>
                <c:pt idx="4">
                  <c:v>6223704.7022387199</c:v>
                </c:pt>
                <c:pt idx="5">
                  <c:v>8323167.4796740729</c:v>
                </c:pt>
                <c:pt idx="6">
                  <c:v>10628465.857277155</c:v>
                </c:pt>
                <c:pt idx="7">
                  <c:v>13160155.262348812</c:v>
                </c:pt>
                <c:pt idx="8">
                  <c:v>15940871.974340973</c:v>
                </c:pt>
                <c:pt idx="9">
                  <c:v>18995546.230930392</c:v>
                </c:pt>
                <c:pt idx="10">
                  <c:v>22351637.371610895</c:v>
                </c:pt>
                <c:pt idx="11">
                  <c:v>26039393.315916181</c:v>
                </c:pt>
                <c:pt idx="12">
                  <c:v>30092136.914368447</c:v>
                </c:pt>
                <c:pt idx="13">
                  <c:v>34546581.976641506</c:v>
                </c:pt>
                <c:pt idx="14">
                  <c:v>39443182.075920962</c:v>
                </c:pt>
                <c:pt idx="15">
                  <c:v>44826515.554014042</c:v>
                </c:pt>
                <c:pt idx="16">
                  <c:v>50745710.511700228</c:v>
                </c:pt>
              </c:numCache>
            </c:numRef>
          </c:val>
          <c:smooth val="0"/>
          <c:extLst>
            <c:ext xmlns:c16="http://schemas.microsoft.com/office/drawing/2014/chart" uri="{C3380CC4-5D6E-409C-BE32-E72D297353CC}">
              <c16:uniqueId val="{00000000-3FAD-42CB-A976-D593985A56C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1408807.4646930515</c:v>
                </c:pt>
                <c:pt idx="3">
                  <c:v>1364305.8283193978</c:v>
                </c:pt>
                <c:pt idx="4">
                  <c:v>1325316.2908231325</c:v>
                </c:pt>
                <c:pt idx="5">
                  <c:v>1287639.8394668612</c:v>
                </c:pt>
                <c:pt idx="6">
                  <c:v>1251223.5998874819</c:v>
                </c:pt>
                <c:pt idx="7">
                  <c:v>1216017.3269621022</c:v>
                </c:pt>
                <c:pt idx="8">
                  <c:v>1181973.2356750434</c:v>
                </c:pt>
                <c:pt idx="9">
                  <c:v>1149045.8459651917</c:v>
                </c:pt>
                <c:pt idx="10">
                  <c:v>1117191.8401819868</c:v>
                </c:pt>
                <c:pt idx="11">
                  <c:v>1086369.9319251941</c:v>
                </c:pt>
                <c:pt idx="12">
                  <c:v>1056540.7451741439</c:v>
                </c:pt>
                <c:pt idx="13">
                  <c:v>1027666.7027281681</c:v>
                </c:pt>
                <c:pt idx="14">
                  <c:v>999711.92308318394</c:v>
                </c:pt>
                <c:pt idx="15">
                  <c:v>972642.12496117025</c:v>
                </c:pt>
                <c:pt idx="16">
                  <c:v>946424.53879097255</c:v>
                </c:pt>
              </c:numCache>
            </c:numRef>
          </c:val>
          <c:smooth val="0"/>
          <c:extLst>
            <c:ext xmlns:c16="http://schemas.microsoft.com/office/drawing/2014/chart" uri="{C3380CC4-5D6E-409C-BE32-E72D297353CC}">
              <c16:uniqueId val="{00000001-3FAD-42CB-A976-D593985A56C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534</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545</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546</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547</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548</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549</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550</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551</v>
      </c>
    </row>
    <row r="41" spans="1:24" ht="63" x14ac:dyDescent="0.25">
      <c r="A41" s="18" t="s">
        <v>48</v>
      </c>
      <c r="B41" s="24" t="s">
        <v>49</v>
      </c>
      <c r="C41" s="17" t="s">
        <v>552</v>
      </c>
    </row>
    <row r="42" spans="1:24" ht="47.25" x14ac:dyDescent="0.25">
      <c r="A42" s="18" t="s">
        <v>50</v>
      </c>
      <c r="B42" s="24" t="s">
        <v>51</v>
      </c>
      <c r="C42" s="17" t="s">
        <v>552</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553</v>
      </c>
    </row>
    <row r="47" spans="1:24" ht="18.75" customHeight="1" x14ac:dyDescent="0.25">
      <c r="A47" s="21"/>
      <c r="B47" s="22"/>
      <c r="C47" s="23"/>
    </row>
    <row r="48" spans="1:24" ht="31.5" x14ac:dyDescent="0.25">
      <c r="A48" s="18" t="s">
        <v>60</v>
      </c>
      <c r="B48" s="24" t="s">
        <v>61</v>
      </c>
      <c r="C48" s="25" t="s">
        <v>554</v>
      </c>
    </row>
    <row r="49" spans="1:3" ht="31.5" x14ac:dyDescent="0.25">
      <c r="A49" s="18" t="s">
        <v>62</v>
      </c>
      <c r="B49" s="24" t="s">
        <v>63</v>
      </c>
      <c r="C49" s="26"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ТП№135 (замена корпуса КТП, замена трансформатора ТМ 250 кВА на ТМГ 250 кВА), г.Чернушка, ул.Меля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1.8509914777171721</v>
      </c>
      <c r="D24" s="196">
        <v>0</v>
      </c>
      <c r="E24" s="196">
        <v>0</v>
      </c>
      <c r="F24" s="197">
        <v>0</v>
      </c>
      <c r="G24" s="196">
        <v>0</v>
      </c>
      <c r="H24" s="196">
        <v>0</v>
      </c>
      <c r="I24" s="196">
        <v>0</v>
      </c>
      <c r="J24" s="196">
        <v>0</v>
      </c>
      <c r="K24" s="196">
        <v>0</v>
      </c>
      <c r="L24" s="196">
        <v>1.8509914777171721</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1.8509914777171721</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1.8509914777171721</v>
      </c>
      <c r="D27" s="26">
        <v>0</v>
      </c>
      <c r="E27" s="26">
        <v>0</v>
      </c>
      <c r="F27" s="203">
        <v>0</v>
      </c>
      <c r="G27" s="26">
        <v>0</v>
      </c>
      <c r="H27" s="26">
        <v>0</v>
      </c>
      <c r="I27" s="26">
        <v>0</v>
      </c>
      <c r="J27" s="26">
        <v>0</v>
      </c>
      <c r="K27" s="26">
        <v>0</v>
      </c>
      <c r="L27" s="26">
        <v>1.8509914777171721</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1.8509914777171721</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1.5424928980976433</v>
      </c>
      <c r="D30" s="200">
        <v>0</v>
      </c>
      <c r="E30" s="200">
        <v>0</v>
      </c>
      <c r="F30" s="200">
        <v>0</v>
      </c>
      <c r="G30" s="200">
        <v>0</v>
      </c>
      <c r="H30" s="200">
        <v>0</v>
      </c>
      <c r="I30" s="200">
        <v>0</v>
      </c>
      <c r="J30" s="200">
        <v>0</v>
      </c>
      <c r="K30" s="200">
        <v>0</v>
      </c>
      <c r="L30" s="200">
        <v>1.5424928980976433</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1.5424928980976433</v>
      </c>
      <c r="AG30" s="200">
        <v>0</v>
      </c>
    </row>
    <row r="31" spans="1:37" x14ac:dyDescent="0.25">
      <c r="A31" s="201" t="s">
        <v>358</v>
      </c>
      <c r="B31" s="202" t="s">
        <v>359</v>
      </c>
      <c r="C31" s="200">
        <v>0.15424928980976435</v>
      </c>
      <c r="D31" s="200">
        <v>0</v>
      </c>
      <c r="E31" s="26">
        <v>0</v>
      </c>
      <c r="F31" s="26">
        <v>0</v>
      </c>
      <c r="G31" s="200">
        <v>0</v>
      </c>
      <c r="H31" s="26">
        <v>0</v>
      </c>
      <c r="I31" s="26">
        <v>0</v>
      </c>
      <c r="J31" s="200">
        <v>0</v>
      </c>
      <c r="K31" s="26">
        <v>0</v>
      </c>
      <c r="L31" s="26">
        <v>0.15424928980976435</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0.15424928980976435</v>
      </c>
      <c r="AG31" s="200">
        <v>0</v>
      </c>
    </row>
    <row r="32" spans="1:37" ht="31.5" x14ac:dyDescent="0.25">
      <c r="A32" s="201" t="s">
        <v>360</v>
      </c>
      <c r="B32" s="202" t="s">
        <v>361</v>
      </c>
      <c r="C32" s="200">
        <v>0.38562322452441083</v>
      </c>
      <c r="D32" s="200">
        <v>0</v>
      </c>
      <c r="E32" s="26">
        <v>0</v>
      </c>
      <c r="F32" s="26">
        <v>0</v>
      </c>
      <c r="G32" s="200">
        <v>0</v>
      </c>
      <c r="H32" s="26">
        <v>0</v>
      </c>
      <c r="I32" s="26">
        <v>0</v>
      </c>
      <c r="J32" s="200">
        <v>0</v>
      </c>
      <c r="K32" s="26">
        <v>0</v>
      </c>
      <c r="L32" s="26">
        <v>0.38562322452441083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0.38562322452441083</v>
      </c>
      <c r="AG32" s="200">
        <v>0</v>
      </c>
    </row>
    <row r="33" spans="1:33" x14ac:dyDescent="0.25">
      <c r="A33" s="201" t="s">
        <v>362</v>
      </c>
      <c r="B33" s="202" t="s">
        <v>363</v>
      </c>
      <c r="C33" s="200">
        <v>0.92549573885858605</v>
      </c>
      <c r="D33" s="200">
        <v>0</v>
      </c>
      <c r="E33" s="26">
        <v>0</v>
      </c>
      <c r="F33" s="26">
        <v>0</v>
      </c>
      <c r="G33" s="200">
        <v>0</v>
      </c>
      <c r="H33" s="26">
        <v>0</v>
      </c>
      <c r="I33" s="26">
        <v>0</v>
      </c>
      <c r="J33" s="200">
        <v>0</v>
      </c>
      <c r="K33" s="26">
        <v>0</v>
      </c>
      <c r="L33" s="26">
        <v>0.92549573885858605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0.92549573885858605</v>
      </c>
      <c r="AG33" s="200">
        <v>0</v>
      </c>
    </row>
    <row r="34" spans="1:33" x14ac:dyDescent="0.25">
      <c r="A34" s="201" t="s">
        <v>364</v>
      </c>
      <c r="B34" s="202" t="s">
        <v>365</v>
      </c>
      <c r="C34" s="200">
        <v>7.7124644904882175E-2</v>
      </c>
      <c r="D34" s="200">
        <v>0</v>
      </c>
      <c r="E34" s="26">
        <v>0</v>
      </c>
      <c r="F34" s="26">
        <v>0</v>
      </c>
      <c r="G34" s="200">
        <v>0</v>
      </c>
      <c r="H34" s="26">
        <v>0</v>
      </c>
      <c r="I34" s="26">
        <v>0</v>
      </c>
      <c r="J34" s="200">
        <v>0</v>
      </c>
      <c r="K34" s="26">
        <v>0</v>
      </c>
      <c r="L34" s="26">
        <v>7.7124644904882175E-2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7.7124644904882175E-2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0.25</v>
      </c>
      <c r="D36" s="26">
        <v>0</v>
      </c>
      <c r="E36" s="26">
        <v>0</v>
      </c>
      <c r="F36" s="26">
        <v>0</v>
      </c>
      <c r="G36" s="26">
        <v>0</v>
      </c>
      <c r="H36" s="26">
        <v>0</v>
      </c>
      <c r="I36" s="26">
        <v>0</v>
      </c>
      <c r="J36" s="26">
        <v>0</v>
      </c>
      <c r="K36" s="26">
        <v>0</v>
      </c>
      <c r="L36" s="26">
        <v>0.25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0.25</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1</v>
      </c>
      <c r="D44" s="215">
        <v>0</v>
      </c>
      <c r="E44" s="215">
        <v>0</v>
      </c>
      <c r="F44" s="215">
        <v>0</v>
      </c>
      <c r="G44" s="215">
        <v>0</v>
      </c>
      <c r="H44" s="215">
        <v>0</v>
      </c>
      <c r="I44" s="215">
        <v>0</v>
      </c>
      <c r="J44" s="215">
        <v>0</v>
      </c>
      <c r="K44" s="215">
        <v>0</v>
      </c>
      <c r="L44" s="215">
        <v>1</v>
      </c>
      <c r="M44" s="215">
        <v>4</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1</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0.25</v>
      </c>
      <c r="D46" s="200">
        <v>0</v>
      </c>
      <c r="E46" s="200">
        <v>0</v>
      </c>
      <c r="F46" s="200">
        <v>0</v>
      </c>
      <c r="G46" s="200">
        <v>0</v>
      </c>
      <c r="H46" s="200">
        <v>0</v>
      </c>
      <c r="I46" s="200">
        <v>0</v>
      </c>
      <c r="J46" s="200">
        <v>0</v>
      </c>
      <c r="K46" s="200">
        <v>0</v>
      </c>
      <c r="L46" s="200">
        <v>0.25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0.25</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1</v>
      </c>
      <c r="D54" s="200">
        <v>0</v>
      </c>
      <c r="E54" s="200">
        <v>0</v>
      </c>
      <c r="F54" s="200">
        <v>0</v>
      </c>
      <c r="G54" s="200">
        <v>0</v>
      </c>
      <c r="H54" s="200">
        <v>0</v>
      </c>
      <c r="I54" s="200">
        <v>0</v>
      </c>
      <c r="J54" s="200">
        <v>0</v>
      </c>
      <c r="K54" s="200">
        <v>0</v>
      </c>
      <c r="L54" s="200">
        <v>1</v>
      </c>
      <c r="M54" s="200">
        <v>4</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1</v>
      </c>
      <c r="AG54" s="200">
        <v>0</v>
      </c>
    </row>
    <row r="55" spans="1:33" s="7" customFormat="1" ht="35.25" customHeight="1" x14ac:dyDescent="0.25">
      <c r="A55" s="141" t="s">
        <v>22</v>
      </c>
      <c r="B55" s="208" t="s">
        <v>396</v>
      </c>
      <c r="C55" s="200">
        <v>1.5424928980976433</v>
      </c>
      <c r="D55" s="200">
        <v>0</v>
      </c>
      <c r="E55" s="200">
        <v>0</v>
      </c>
      <c r="F55" s="200">
        <v>0</v>
      </c>
      <c r="G55" s="200">
        <v>0</v>
      </c>
      <c r="H55" s="200">
        <v>0</v>
      </c>
      <c r="I55" s="200">
        <v>0</v>
      </c>
      <c r="J55" s="200">
        <v>0</v>
      </c>
      <c r="K55" s="200">
        <v>0</v>
      </c>
      <c r="L55" s="200">
        <v>1.5424928980976433</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1.5424928980976433</v>
      </c>
      <c r="AG55" s="200">
        <v>0</v>
      </c>
    </row>
    <row r="56" spans="1:33" x14ac:dyDescent="0.25">
      <c r="A56" s="146" t="s">
        <v>397</v>
      </c>
      <c r="B56" s="202" t="s">
        <v>398</v>
      </c>
      <c r="C56" s="26">
        <v>1.5424928980976433</v>
      </c>
      <c r="D56" s="26">
        <v>0</v>
      </c>
      <c r="E56" s="26">
        <v>0</v>
      </c>
      <c r="F56" s="26">
        <v>0</v>
      </c>
      <c r="G56" s="26">
        <v>0</v>
      </c>
      <c r="H56" s="26">
        <v>0</v>
      </c>
      <c r="I56" s="26">
        <v>0</v>
      </c>
      <c r="J56" s="26">
        <v>0</v>
      </c>
      <c r="K56" s="26">
        <v>0</v>
      </c>
      <c r="L56" s="26">
        <v>1.5424928980976433</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1.5424928980976433</v>
      </c>
      <c r="AG56" s="200">
        <v>0</v>
      </c>
    </row>
    <row r="57" spans="1:33" x14ac:dyDescent="0.25">
      <c r="A57" s="146" t="s">
        <v>399</v>
      </c>
      <c r="B57" s="202" t="s">
        <v>400</v>
      </c>
      <c r="C57" s="26">
        <v>0.25</v>
      </c>
      <c r="D57" s="26">
        <v>0</v>
      </c>
      <c r="E57" s="26">
        <v>0</v>
      </c>
      <c r="F57" s="26">
        <v>0</v>
      </c>
      <c r="G57" s="26">
        <v>0</v>
      </c>
      <c r="H57" s="26">
        <v>0</v>
      </c>
      <c r="I57" s="26">
        <v>0</v>
      </c>
      <c r="J57" s="26">
        <v>0</v>
      </c>
      <c r="K57" s="26">
        <v>0</v>
      </c>
      <c r="L57" s="26">
        <v>0.25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0.25</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1</v>
      </c>
      <c r="D63" s="26">
        <v>0</v>
      </c>
      <c r="E63" s="26">
        <v>0</v>
      </c>
      <c r="F63" s="26">
        <v>0</v>
      </c>
      <c r="G63" s="26">
        <v>0</v>
      </c>
      <c r="H63" s="26">
        <v>0</v>
      </c>
      <c r="I63" s="26">
        <v>0</v>
      </c>
      <c r="J63" s="26">
        <v>0</v>
      </c>
      <c r="K63" s="26">
        <v>0</v>
      </c>
      <c r="L63" s="26">
        <v>1</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1</v>
      </c>
      <c r="AG63" s="200">
        <v>0</v>
      </c>
    </row>
    <row r="64" spans="1:33" s="7" customFormat="1" ht="36.75" customHeight="1" x14ac:dyDescent="0.25">
      <c r="A64" s="141" t="s">
        <v>24</v>
      </c>
      <c r="B64" s="220" t="s">
        <v>410</v>
      </c>
      <c r="C64" s="221">
        <v>1.5424928980976433</v>
      </c>
      <c r="D64" s="221">
        <v>0</v>
      </c>
      <c r="E64" s="221">
        <v>0</v>
      </c>
      <c r="F64" s="221">
        <v>0</v>
      </c>
      <c r="G64" s="221">
        <v>0</v>
      </c>
      <c r="H64" s="221">
        <v>0</v>
      </c>
      <c r="I64" s="221">
        <v>0</v>
      </c>
      <c r="J64" s="221">
        <v>0</v>
      </c>
      <c r="K64" s="221">
        <v>0</v>
      </c>
      <c r="L64" s="221">
        <v>1.5424928980976433</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1.5424928980976433</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ТП№135 (замена корпуса КТП, замена трансформатора ТМ 250 кВА на ТМГ 250 кВА), г.Чернушка, ул.Меля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531</v>
      </c>
      <c r="C26" s="157" t="s">
        <v>532</v>
      </c>
      <c r="D26" s="157">
        <v>2025</v>
      </c>
      <c r="E26" s="157" t="s">
        <v>84</v>
      </c>
      <c r="F26" s="157" t="s">
        <v>84</v>
      </c>
      <c r="G26" s="157">
        <v>0.25</v>
      </c>
      <c r="H26" s="157" t="s">
        <v>84</v>
      </c>
      <c r="I26" s="157">
        <v>0</v>
      </c>
      <c r="J26" s="157" t="s">
        <v>84</v>
      </c>
      <c r="K26" s="157" t="s">
        <v>84</v>
      </c>
      <c r="L26" s="157">
        <v>0</v>
      </c>
      <c r="M26" s="157" t="s">
        <v>84</v>
      </c>
      <c r="N26" s="157">
        <v>1</v>
      </c>
      <c r="O26" s="157" t="s">
        <v>533</v>
      </c>
      <c r="P26" s="157" t="s">
        <v>533</v>
      </c>
      <c r="Q26" s="157" t="s">
        <v>533</v>
      </c>
      <c r="R26" s="157" t="s">
        <v>533</v>
      </c>
      <c r="S26" s="157" t="s">
        <v>533</v>
      </c>
      <c r="T26" s="157" t="s">
        <v>533</v>
      </c>
      <c r="U26" s="157" t="s">
        <v>533</v>
      </c>
      <c r="V26" s="157" t="s">
        <v>533</v>
      </c>
      <c r="W26" s="157" t="s">
        <v>533</v>
      </c>
      <c r="X26" s="157" t="s">
        <v>533</v>
      </c>
      <c r="Y26" s="157" t="s">
        <v>533</v>
      </c>
      <c r="Z26" s="157" t="s">
        <v>533</v>
      </c>
      <c r="AA26" s="157" t="s">
        <v>533</v>
      </c>
      <c r="AB26" s="157" t="s">
        <v>533</v>
      </c>
      <c r="AC26" s="157" t="s">
        <v>533</v>
      </c>
      <c r="AD26" s="157" t="s">
        <v>533</v>
      </c>
      <c r="AE26" s="157" t="s">
        <v>533</v>
      </c>
      <c r="AF26" s="157" t="s">
        <v>533</v>
      </c>
      <c r="AG26" s="157" t="s">
        <v>533</v>
      </c>
      <c r="AH26" s="157" t="s">
        <v>533</v>
      </c>
      <c r="AI26" s="157" t="s">
        <v>533</v>
      </c>
      <c r="AJ26" s="157" t="s">
        <v>533</v>
      </c>
      <c r="AK26" s="157" t="s">
        <v>533</v>
      </c>
      <c r="AL26" s="157" t="s">
        <v>533</v>
      </c>
      <c r="AM26" s="157" t="s">
        <v>533</v>
      </c>
      <c r="AN26" s="157" t="s">
        <v>533</v>
      </c>
      <c r="AO26" s="157" t="s">
        <v>533</v>
      </c>
      <c r="AP26" s="157" t="s">
        <v>533</v>
      </c>
      <c r="AQ26" s="158" t="s">
        <v>533</v>
      </c>
      <c r="AR26" s="157" t="s">
        <v>533</v>
      </c>
      <c r="AS26" s="157" t="s">
        <v>533</v>
      </c>
      <c r="AT26" s="157" t="s">
        <v>533</v>
      </c>
      <c r="AU26" s="157" t="s">
        <v>533</v>
      </c>
      <c r="AV26" s="157" t="s">
        <v>533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O_Ч2_23</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ТП№135 (замена корпуса КТП, замена трансформатора ТМ 250 кВА на ТМГ 250 кВА), г.Чернушка, ул.Меля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534</v>
      </c>
    </row>
    <row r="22" spans="1:2" s="134" customFormat="1" ht="16.5" thickBot="1" x14ac:dyDescent="0.3">
      <c r="A22" s="167" t="s">
        <v>470</v>
      </c>
      <c r="B22" s="168" t="s">
        <v>535</v>
      </c>
    </row>
    <row r="23" spans="1:2" s="134" customFormat="1" ht="16.5" thickBot="1" x14ac:dyDescent="0.3">
      <c r="A23" s="167" t="s">
        <v>471</v>
      </c>
      <c r="B23" s="168" t="s">
        <v>532</v>
      </c>
    </row>
    <row r="24" spans="1:2" s="134" customFormat="1" ht="16.5" thickBot="1" x14ac:dyDescent="0.3">
      <c r="A24" s="167" t="s">
        <v>472</v>
      </c>
      <c r="B24" s="168" t="s">
        <v>536</v>
      </c>
    </row>
    <row r="25" spans="1:2" s="134" customFormat="1" ht="16.5" thickBot="1" x14ac:dyDescent="0.3">
      <c r="A25" s="169" t="s">
        <v>473</v>
      </c>
      <c r="B25" s="168">
        <v>2025</v>
      </c>
    </row>
    <row r="26" spans="1:2" s="134" customFormat="1" ht="16.5" thickBot="1" x14ac:dyDescent="0.3">
      <c r="A26" s="170" t="s">
        <v>474</v>
      </c>
      <c r="B26" s="168" t="s">
        <v>537</v>
      </c>
    </row>
    <row r="27" spans="1:2" s="134" customFormat="1" ht="29.25" thickBot="1" x14ac:dyDescent="0.3">
      <c r="A27" s="171" t="s">
        <v>475</v>
      </c>
      <c r="B27" s="172">
        <v>1.3961739138444489</v>
      </c>
    </row>
    <row r="28" spans="1:2" s="134" customFormat="1" ht="16.5" thickBot="1" x14ac:dyDescent="0.3">
      <c r="A28" s="173" t="s">
        <v>476</v>
      </c>
      <c r="B28" s="172" t="s">
        <v>538</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539</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540</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540</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541</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541</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531</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542</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543</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544</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O_Ч2_23</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ТП№135 (замена корпуса КТП, замена трансформатора ТМ 250 кВА на ТМГ 250 кВА), г.Чернушка, ул.Меля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1"/>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O_Ч2_23</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ТП№135 (замена корпуса КТП, замена трансформатора ТМ 250 кВА на ТМГ 250 кВА), г.Чернушка, ул.Меля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1994</v>
      </c>
      <c r="J25" s="17">
        <v>2025</v>
      </c>
      <c r="K25" s="17">
        <v>1994</v>
      </c>
      <c r="L25" s="17">
        <v>10</v>
      </c>
      <c r="M25" s="17">
        <v>10</v>
      </c>
      <c r="N25" s="17">
        <v>0.25</v>
      </c>
      <c r="O25" s="17">
        <v>0.25</v>
      </c>
      <c r="P25" s="17" t="s">
        <v>84</v>
      </c>
      <c r="Q25" s="17" t="s">
        <v>526</v>
      </c>
      <c r="R25" s="17" t="s">
        <v>527</v>
      </c>
      <c r="S25" s="17" t="s">
        <v>84</v>
      </c>
      <c r="T25" s="17" t="s">
        <v>84</v>
      </c>
    </row>
    <row r="26" spans="1:20" s="33" customFormat="1" ht="63" x14ac:dyDescent="0.25">
      <c r="A26" s="17">
        <v>2</v>
      </c>
      <c r="B26" s="17" t="s">
        <v>522</v>
      </c>
      <c r="C26" s="17" t="s">
        <v>522</v>
      </c>
      <c r="D26" s="17" t="s">
        <v>528</v>
      </c>
      <c r="E26" s="17" t="s">
        <v>529</v>
      </c>
      <c r="F26" s="17" t="s">
        <v>529</v>
      </c>
      <c r="G26" s="17" t="s">
        <v>529</v>
      </c>
      <c r="H26" s="17" t="s">
        <v>529</v>
      </c>
      <c r="I26" s="17">
        <v>1994</v>
      </c>
      <c r="J26" s="17">
        <v>2025</v>
      </c>
      <c r="K26" s="17">
        <v>1994</v>
      </c>
      <c r="L26" s="17">
        <v>10</v>
      </c>
      <c r="M26" s="17">
        <v>10</v>
      </c>
      <c r="N26" s="17">
        <v>0.25</v>
      </c>
      <c r="O26" s="17">
        <v>0.25</v>
      </c>
      <c r="P26" s="17" t="s">
        <v>84</v>
      </c>
      <c r="Q26" s="17" t="s">
        <v>526</v>
      </c>
      <c r="R26" s="17" t="s">
        <v>527</v>
      </c>
      <c r="S26" s="17" t="s">
        <v>84</v>
      </c>
      <c r="T26" s="17" t="s">
        <v>84</v>
      </c>
    </row>
    <row r="27" spans="1:20" s="36" customFormat="1" x14ac:dyDescent="0.25">
      <c r="B27" s="32" t="s">
        <v>106</v>
      </c>
      <c r="C27" s="32"/>
      <c r="D27" s="32"/>
      <c r="E27" s="32"/>
      <c r="F27" s="32"/>
      <c r="G27" s="32"/>
      <c r="H27" s="32"/>
      <c r="I27" s="32"/>
      <c r="J27" s="32"/>
      <c r="K27" s="32"/>
      <c r="L27" s="32"/>
      <c r="M27" s="32"/>
      <c r="N27" s="32"/>
      <c r="O27" s="32"/>
      <c r="P27" s="32"/>
      <c r="Q27" s="32"/>
      <c r="R27" s="32"/>
    </row>
    <row r="28" spans="1:20" x14ac:dyDescent="0.25">
      <c r="B28" s="238" t="s">
        <v>107</v>
      </c>
      <c r="C28" s="238"/>
      <c r="D28" s="238"/>
      <c r="E28" s="238"/>
      <c r="F28" s="238"/>
      <c r="G28" s="238"/>
      <c r="H28" s="238"/>
      <c r="I28" s="238"/>
      <c r="J28" s="238"/>
      <c r="K28" s="238"/>
      <c r="L28" s="238"/>
      <c r="M28" s="238"/>
      <c r="N28" s="238"/>
      <c r="O28" s="238"/>
      <c r="P28" s="238"/>
      <c r="Q28" s="238"/>
      <c r="R28" s="238"/>
    </row>
    <row r="30" spans="1:20" x14ac:dyDescent="0.25">
      <c r="B30" s="37" t="s">
        <v>108</v>
      </c>
      <c r="C30" s="37"/>
      <c r="D30" s="37"/>
      <c r="E30" s="37"/>
      <c r="H30" s="37"/>
      <c r="I30" s="37"/>
      <c r="J30" s="37"/>
      <c r="K30" s="37"/>
      <c r="L30" s="37"/>
      <c r="M30" s="37"/>
      <c r="N30" s="37"/>
      <c r="O30" s="37"/>
      <c r="P30" s="37"/>
      <c r="Q30" s="37"/>
      <c r="R30" s="37"/>
      <c r="S30" s="38"/>
      <c r="T30" s="38"/>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B39" s="37" t="s">
        <v>117</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8:R28"/>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O_Ч2_23</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ТП№135 (замена корпуса КТП, замена трансформатора ТМ 250 кВА на ТМГ 250 кВА), г.Чернушка, ул.Меля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530</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O_Ч2_23</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ТП№135 (замена корпуса КТП, замена трансформатора ТМ 250 кВА на ТМГ 250 кВА), г.Чернушка, ул.Меля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556</v>
      </c>
    </row>
    <row r="23" spans="1:3" ht="42.75" customHeight="1" x14ac:dyDescent="0.25">
      <c r="A23" s="49" t="s">
        <v>16</v>
      </c>
      <c r="B23" s="50" t="s">
        <v>138</v>
      </c>
      <c r="C23" s="25" t="s">
        <v>534</v>
      </c>
    </row>
    <row r="24" spans="1:3" ht="63" customHeight="1" x14ac:dyDescent="0.25">
      <c r="A24" s="49" t="s">
        <v>18</v>
      </c>
      <c r="B24" s="50" t="s">
        <v>139</v>
      </c>
      <c r="C24" s="25" t="s">
        <v>536</v>
      </c>
    </row>
    <row r="25" spans="1:3" ht="63" customHeight="1" x14ac:dyDescent="0.25">
      <c r="A25" s="49" t="s">
        <v>20</v>
      </c>
      <c r="B25" s="50" t="s">
        <v>140</v>
      </c>
      <c r="C25" s="25" t="s">
        <v>190</v>
      </c>
    </row>
    <row r="26" spans="1:3" ht="42.75" customHeight="1" x14ac:dyDescent="0.25">
      <c r="A26" s="49" t="s">
        <v>22</v>
      </c>
      <c r="B26" s="50" t="s">
        <v>141</v>
      </c>
      <c r="C26" s="25" t="s">
        <v>557</v>
      </c>
    </row>
    <row r="27" spans="1:3" ht="42.75" customHeight="1" x14ac:dyDescent="0.25">
      <c r="A27" s="49" t="s">
        <v>24</v>
      </c>
      <c r="B27" s="50" t="s">
        <v>142</v>
      </c>
      <c r="C27" s="25" t="s">
        <v>558</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O_Ч2_23</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ТП№135 (замена корпуса КТП, замена трансформатора ТМ 250 кВА на ТМГ 250 кВА), г.Чернушка, ул.Меля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530</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O_Ч2_23</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ТП№135 (замена корпуса КТП, замена трансформатора ТМ 250 кВА на ТМГ 250 кВА), г.Чернушка, ул.Меля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O_Ч2_23</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ТП№135 (замена корпуса КТП, замена трансформатора ТМ 250 кВА на ТМГ 250 кВА), г.Чернушка, ул.Меля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1163478.2615370408</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18368252.493511789</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33242.236043915451</v>
      </c>
      <c r="E65" s="109">
        <f t="shared" si="10"/>
        <v>33242.236043915451</v>
      </c>
      <c r="F65" s="109">
        <f t="shared" si="10"/>
        <v>33242.236043915451</v>
      </c>
      <c r="G65" s="109">
        <f t="shared" si="10"/>
        <v>33242.236043915451</v>
      </c>
      <c r="H65" s="109">
        <f t="shared" si="10"/>
        <v>33242.236043915451</v>
      </c>
      <c r="I65" s="109">
        <f t="shared" si="10"/>
        <v>33242.236043915451</v>
      </c>
      <c r="J65" s="109">
        <f t="shared" si="10"/>
        <v>33242.236043915451</v>
      </c>
      <c r="K65" s="109">
        <f t="shared" si="10"/>
        <v>33242.236043915451</v>
      </c>
      <c r="L65" s="109">
        <f t="shared" si="10"/>
        <v>33242.236043915451</v>
      </c>
      <c r="M65" s="109">
        <f t="shared" si="10"/>
        <v>33242.236043915451</v>
      </c>
      <c r="N65" s="109">
        <f t="shared" si="10"/>
        <v>33242.236043915451</v>
      </c>
      <c r="O65" s="109">
        <f t="shared" si="10"/>
        <v>33242.236043915451</v>
      </c>
      <c r="P65" s="109">
        <f t="shared" si="10"/>
        <v>33242.236043915451</v>
      </c>
      <c r="Q65" s="109">
        <f t="shared" si="10"/>
        <v>33242.236043915451</v>
      </c>
      <c r="R65" s="109">
        <f t="shared" si="10"/>
        <v>33242.236043915451</v>
      </c>
      <c r="S65" s="109">
        <f t="shared" si="10"/>
        <v>33242.236043915451</v>
      </c>
      <c r="T65" s="109">
        <f t="shared" si="10"/>
        <v>33242.236043915451</v>
      </c>
      <c r="U65" s="109">
        <f t="shared" si="10"/>
        <v>33242.236043915451</v>
      </c>
      <c r="V65" s="109">
        <f t="shared" si="10"/>
        <v>33242.236043915451</v>
      </c>
      <c r="W65" s="109">
        <f t="shared" si="10"/>
        <v>33242.236043915451</v>
      </c>
    </row>
    <row r="66" spans="1:23" ht="11.25" customHeight="1" x14ac:dyDescent="0.25">
      <c r="A66" s="74" t="s">
        <v>238</v>
      </c>
      <c r="B66" s="109">
        <f>IF(AND(B45&gt;$B$92,B45&lt;=$B$92+$B$27),B65,0)</f>
        <v>0</v>
      </c>
      <c r="C66" s="109">
        <f t="shared" ref="C66:W66" si="11">IF(AND(C45&gt;$B$92,C45&lt;=$B$92+$B$27),C65+B66,0)</f>
        <v>0</v>
      </c>
      <c r="D66" s="109">
        <f t="shared" si="11"/>
        <v>33242.236043915451</v>
      </c>
      <c r="E66" s="109">
        <f t="shared" si="11"/>
        <v>66484.472087830902</v>
      </c>
      <c r="F66" s="109">
        <f t="shared" si="11"/>
        <v>99726.70813174636</v>
      </c>
      <c r="G66" s="109">
        <f t="shared" si="11"/>
        <v>132968.9441756618</v>
      </c>
      <c r="H66" s="109">
        <f t="shared" si="11"/>
        <v>166211.18021957725</v>
      </c>
      <c r="I66" s="109">
        <f t="shared" si="11"/>
        <v>199453.41626349269</v>
      </c>
      <c r="J66" s="109">
        <f t="shared" si="11"/>
        <v>232695.65230740813</v>
      </c>
      <c r="K66" s="109">
        <f t="shared" si="11"/>
        <v>265937.88835132361</v>
      </c>
      <c r="L66" s="109">
        <f t="shared" si="11"/>
        <v>299180.12439523905</v>
      </c>
      <c r="M66" s="109">
        <f t="shared" si="11"/>
        <v>332422.36043915449</v>
      </c>
      <c r="N66" s="109">
        <f t="shared" si="11"/>
        <v>365664.59648306994</v>
      </c>
      <c r="O66" s="109">
        <f t="shared" si="11"/>
        <v>398906.83252698538</v>
      </c>
      <c r="P66" s="109">
        <f t="shared" si="11"/>
        <v>432149.06857090082</v>
      </c>
      <c r="Q66" s="109">
        <f t="shared" si="11"/>
        <v>465391.30461481627</v>
      </c>
      <c r="R66" s="109">
        <f t="shared" si="11"/>
        <v>498633.54065873171</v>
      </c>
      <c r="S66" s="109">
        <f t="shared" si="11"/>
        <v>531875.77670264721</v>
      </c>
      <c r="T66" s="109">
        <f t="shared" si="11"/>
        <v>565118.01274656272</v>
      </c>
      <c r="U66" s="109">
        <f t="shared" si="11"/>
        <v>598360.24879047822</v>
      </c>
      <c r="V66" s="109">
        <f t="shared" si="11"/>
        <v>631602.48483439372</v>
      </c>
      <c r="W66" s="109">
        <f t="shared" si="11"/>
        <v>664844.72087830922</v>
      </c>
    </row>
    <row r="67" spans="1:23" ht="25.5" customHeight="1" x14ac:dyDescent="0.25">
      <c r="A67" s="110" t="s">
        <v>239</v>
      </c>
      <c r="B67" s="106">
        <f t="shared" ref="B67:W67" si="12">B64-B65</f>
        <v>0</v>
      </c>
      <c r="C67" s="106">
        <f t="shared" si="12"/>
        <v>1867174.4212495829</v>
      </c>
      <c r="D67" s="106">
        <f>D64-D65</f>
        <v>1964788.3884187746</v>
      </c>
      <c r="E67" s="106">
        <f t="shared" si="12"/>
        <v>2160514.3227880537</v>
      </c>
      <c r="F67" s="106">
        <f t="shared" si="12"/>
        <v>2375714.6005907082</v>
      </c>
      <c r="G67" s="106">
        <f t="shared" si="12"/>
        <v>2612354.3856982267</v>
      </c>
      <c r="H67" s="106">
        <f t="shared" si="12"/>
        <v>2872599.5594939096</v>
      </c>
      <c r="I67" s="106">
        <f t="shared" si="12"/>
        <v>3158837.4310496333</v>
      </c>
      <c r="J67" s="106">
        <f t="shared" si="12"/>
        <v>3473699.6021423917</v>
      </c>
      <c r="K67" s="106">
        <f t="shared" si="12"/>
        <v>3820087.2128395094</v>
      </c>
      <c r="L67" s="106">
        <f t="shared" si="12"/>
        <v>4201198.8171557561</v>
      </c>
      <c r="M67" s="106">
        <f t="shared" si="12"/>
        <v>4620561.1645745523</v>
      </c>
      <c r="N67" s="106">
        <f t="shared" si="12"/>
        <v>5082063.1922961241</v>
      </c>
      <c r="O67" s="106">
        <f t="shared" si="12"/>
        <v>5589993.5652227532</v>
      </c>
      <c r="P67" s="106">
        <f t="shared" si="12"/>
        <v>6149082.1362423664</v>
      </c>
      <c r="Q67" s="106">
        <f t="shared" si="12"/>
        <v>6764545.7386875935</v>
      </c>
      <c r="R67" s="106">
        <f t="shared" si="12"/>
        <v>7442138.7663284298</v>
      </c>
      <c r="S67" s="106">
        <f t="shared" si="12"/>
        <v>8188209.0443451423</v>
      </c>
      <c r="T67" s="106">
        <f t="shared" si="12"/>
        <v>9009759.5479137078</v>
      </c>
      <c r="U67" s="106">
        <f t="shared" si="12"/>
        <v>9914516.5838609394</v>
      </c>
      <c r="V67" s="106">
        <f t="shared" si="12"/>
        <v>10911005.115909688</v>
      </c>
      <c r="W67" s="106">
        <f t="shared" si="12"/>
        <v>12008631.98600024</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1964788.3884187746</v>
      </c>
      <c r="E69" s="105">
        <f>E67+E68</f>
        <v>2160514.3227880537</v>
      </c>
      <c r="F69" s="105">
        <f t="shared" ref="F69:W69" si="14">F67-F68</f>
        <v>2375714.6005907082</v>
      </c>
      <c r="G69" s="105">
        <f t="shared" si="14"/>
        <v>2612354.3856982267</v>
      </c>
      <c r="H69" s="105">
        <f t="shared" si="14"/>
        <v>2872599.5594939096</v>
      </c>
      <c r="I69" s="105">
        <f t="shared" si="14"/>
        <v>3158837.4310496333</v>
      </c>
      <c r="J69" s="105">
        <f t="shared" si="14"/>
        <v>3473699.6021423917</v>
      </c>
      <c r="K69" s="105">
        <f t="shared" si="14"/>
        <v>3820087.2128395094</v>
      </c>
      <c r="L69" s="105">
        <f t="shared" si="14"/>
        <v>4201198.8171557561</v>
      </c>
      <c r="M69" s="105">
        <f t="shared" si="14"/>
        <v>4620561.1645745523</v>
      </c>
      <c r="N69" s="105">
        <f t="shared" si="14"/>
        <v>5082063.1922961241</v>
      </c>
      <c r="O69" s="105">
        <f t="shared" si="14"/>
        <v>5589993.5652227532</v>
      </c>
      <c r="P69" s="105">
        <f t="shared" si="14"/>
        <v>6149082.1362423664</v>
      </c>
      <c r="Q69" s="105">
        <f t="shared" si="14"/>
        <v>6764545.7386875935</v>
      </c>
      <c r="R69" s="105">
        <f t="shared" si="14"/>
        <v>7442138.7663284298</v>
      </c>
      <c r="S69" s="105">
        <f t="shared" si="14"/>
        <v>8188209.0443451423</v>
      </c>
      <c r="T69" s="105">
        <f t="shared" si="14"/>
        <v>9009759.5479137078</v>
      </c>
      <c r="U69" s="105">
        <f t="shared" si="14"/>
        <v>9914516.5838609394</v>
      </c>
      <c r="V69" s="105">
        <f t="shared" si="14"/>
        <v>10911005.115909688</v>
      </c>
      <c r="W69" s="105">
        <f t="shared" si="14"/>
        <v>12008631.98600024</v>
      </c>
    </row>
    <row r="70" spans="1:23" ht="12" customHeight="1" x14ac:dyDescent="0.25">
      <c r="A70" s="74" t="s">
        <v>209</v>
      </c>
      <c r="B70" s="102">
        <f t="shared" ref="B70:W70" si="15">-IF(B69&gt;0, B69*$B$35, 0)</f>
        <v>0</v>
      </c>
      <c r="C70" s="102">
        <f t="shared" si="15"/>
        <v>-373434.88424991659</v>
      </c>
      <c r="D70" s="102">
        <f t="shared" si="15"/>
        <v>-392957.67768375494</v>
      </c>
      <c r="E70" s="102">
        <f t="shared" si="15"/>
        <v>-432102.86455761077</v>
      </c>
      <c r="F70" s="102">
        <f t="shared" si="15"/>
        <v>-475142.92011814169</v>
      </c>
      <c r="G70" s="102">
        <f t="shared" si="15"/>
        <v>-522470.8771396454</v>
      </c>
      <c r="H70" s="102">
        <f t="shared" si="15"/>
        <v>-574519.91189878189</v>
      </c>
      <c r="I70" s="102">
        <f t="shared" si="15"/>
        <v>-631767.48620992666</v>
      </c>
      <c r="J70" s="102">
        <f t="shared" si="15"/>
        <v>-694739.92042847839</v>
      </c>
      <c r="K70" s="102">
        <f t="shared" si="15"/>
        <v>-764017.44256790192</v>
      </c>
      <c r="L70" s="102">
        <f t="shared" si="15"/>
        <v>-840239.76343115128</v>
      </c>
      <c r="M70" s="102">
        <f t="shared" si="15"/>
        <v>-924112.23291491054</v>
      </c>
      <c r="N70" s="102">
        <f t="shared" si="15"/>
        <v>-1016412.6384592248</v>
      </c>
      <c r="O70" s="102">
        <f t="shared" si="15"/>
        <v>-1117998.7130445507</v>
      </c>
      <c r="P70" s="102">
        <f t="shared" si="15"/>
        <v>-1229816.4272484733</v>
      </c>
      <c r="Q70" s="102">
        <f t="shared" si="15"/>
        <v>-1352909.1477375189</v>
      </c>
      <c r="R70" s="102">
        <f t="shared" si="15"/>
        <v>-1488427.7532656861</v>
      </c>
      <c r="S70" s="102">
        <f t="shared" si="15"/>
        <v>-1637641.8088690285</v>
      </c>
      <c r="T70" s="102">
        <f t="shared" si="15"/>
        <v>-1801951.9095827416</v>
      </c>
      <c r="U70" s="102">
        <f t="shared" si="15"/>
        <v>-1982903.3167721881</v>
      </c>
      <c r="V70" s="102">
        <f t="shared" si="15"/>
        <v>-2182201.0231819376</v>
      </c>
      <c r="W70" s="102">
        <f t="shared" si="15"/>
        <v>-2401726.397200048</v>
      </c>
    </row>
    <row r="71" spans="1:23" ht="12.75" customHeight="1" thickBot="1" x14ac:dyDescent="0.3">
      <c r="A71" s="111" t="s">
        <v>242</v>
      </c>
      <c r="B71" s="112">
        <f t="shared" ref="B71:W71" si="16">B69+B70</f>
        <v>0</v>
      </c>
      <c r="C71" s="112">
        <f>C69+C70</f>
        <v>1493739.5369996664</v>
      </c>
      <c r="D71" s="112">
        <f t="shared" si="16"/>
        <v>1571830.7107350198</v>
      </c>
      <c r="E71" s="112">
        <f t="shared" si="16"/>
        <v>1728411.4582304428</v>
      </c>
      <c r="F71" s="112">
        <f t="shared" si="16"/>
        <v>1900571.6804725665</v>
      </c>
      <c r="G71" s="112">
        <f t="shared" si="16"/>
        <v>2089883.5085585814</v>
      </c>
      <c r="H71" s="112">
        <f t="shared" si="16"/>
        <v>2298079.6475951276</v>
      </c>
      <c r="I71" s="112">
        <f t="shared" si="16"/>
        <v>2527069.9448397066</v>
      </c>
      <c r="J71" s="112">
        <f t="shared" si="16"/>
        <v>2778959.6817139136</v>
      </c>
      <c r="K71" s="112">
        <f t="shared" si="16"/>
        <v>3056069.7702716077</v>
      </c>
      <c r="L71" s="112">
        <f t="shared" si="16"/>
        <v>3360959.0537246047</v>
      </c>
      <c r="M71" s="112">
        <f t="shared" si="16"/>
        <v>3696448.9316596417</v>
      </c>
      <c r="N71" s="112">
        <f t="shared" si="16"/>
        <v>4065650.5538368993</v>
      </c>
      <c r="O71" s="112">
        <f t="shared" si="16"/>
        <v>4471994.8521782029</v>
      </c>
      <c r="P71" s="112">
        <f t="shared" si="16"/>
        <v>4919265.7089938931</v>
      </c>
      <c r="Q71" s="112">
        <f t="shared" si="16"/>
        <v>5411636.5909500746</v>
      </c>
      <c r="R71" s="112">
        <f t="shared" si="16"/>
        <v>5953711.0130627435</v>
      </c>
      <c r="S71" s="112">
        <f t="shared" si="16"/>
        <v>6550567.2354761139</v>
      </c>
      <c r="T71" s="112">
        <f t="shared" si="16"/>
        <v>7207807.6383309662</v>
      </c>
      <c r="U71" s="112">
        <f t="shared" si="16"/>
        <v>7931613.2670887513</v>
      </c>
      <c r="V71" s="112">
        <f t="shared" si="16"/>
        <v>8728804.0927277505</v>
      </c>
      <c r="W71" s="112">
        <f t="shared" si="16"/>
        <v>9606905.5888001919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1964788.3884187746</v>
      </c>
      <c r="E74" s="106">
        <f t="shared" si="18"/>
        <v>2160514.3227880537</v>
      </c>
      <c r="F74" s="106">
        <f t="shared" si="18"/>
        <v>2375714.6005907082</v>
      </c>
      <c r="G74" s="106">
        <f t="shared" si="18"/>
        <v>2612354.3856982267</v>
      </c>
      <c r="H74" s="106">
        <f t="shared" si="18"/>
        <v>2872599.5594939096</v>
      </c>
      <c r="I74" s="106">
        <f t="shared" si="18"/>
        <v>3158837.4310496333</v>
      </c>
      <c r="J74" s="106">
        <f t="shared" si="18"/>
        <v>3473699.6021423917</v>
      </c>
      <c r="K74" s="106">
        <f t="shared" si="18"/>
        <v>3820087.2128395094</v>
      </c>
      <c r="L74" s="106">
        <f t="shared" si="18"/>
        <v>4201198.8171557561</v>
      </c>
      <c r="M74" s="106">
        <f t="shared" si="18"/>
        <v>4620561.1645745523</v>
      </c>
      <c r="N74" s="106">
        <f t="shared" si="18"/>
        <v>5082063.1922961241</v>
      </c>
      <c r="O74" s="106">
        <f t="shared" si="18"/>
        <v>5589993.5652227532</v>
      </c>
      <c r="P74" s="106">
        <f t="shared" si="18"/>
        <v>6149082.1362423664</v>
      </c>
      <c r="Q74" s="106">
        <f t="shared" si="18"/>
        <v>6764545.7386875935</v>
      </c>
      <c r="R74" s="106">
        <f t="shared" si="18"/>
        <v>7442138.7663284298</v>
      </c>
      <c r="S74" s="106">
        <f t="shared" si="18"/>
        <v>8188209.0443451423</v>
      </c>
      <c r="T74" s="106">
        <f t="shared" si="18"/>
        <v>9009759.5479137078</v>
      </c>
      <c r="U74" s="106">
        <f t="shared" si="18"/>
        <v>9914516.5838609394</v>
      </c>
      <c r="V74" s="106">
        <f t="shared" si="18"/>
        <v>10911005.115909688</v>
      </c>
      <c r="W74" s="106">
        <f t="shared" si="18"/>
        <v>12008631.98600024</v>
      </c>
    </row>
    <row r="75" spans="1:23" ht="12" customHeight="1" x14ac:dyDescent="0.25">
      <c r="A75" s="74" t="s">
        <v>237</v>
      </c>
      <c r="B75" s="102">
        <f t="shared" ref="B75:W75" si="19">B65</f>
        <v>0</v>
      </c>
      <c r="C75" s="102">
        <f t="shared" si="19"/>
        <v>0</v>
      </c>
      <c r="D75" s="102">
        <f t="shared" si="19"/>
        <v>33242.236043915451</v>
      </c>
      <c r="E75" s="102">
        <f t="shared" si="19"/>
        <v>33242.236043915451</v>
      </c>
      <c r="F75" s="102">
        <f t="shared" si="19"/>
        <v>33242.236043915451</v>
      </c>
      <c r="G75" s="102">
        <f t="shared" si="19"/>
        <v>33242.236043915451</v>
      </c>
      <c r="H75" s="102">
        <f t="shared" si="19"/>
        <v>33242.236043915451</v>
      </c>
      <c r="I75" s="102">
        <f t="shared" si="19"/>
        <v>33242.236043915451</v>
      </c>
      <c r="J75" s="102">
        <f t="shared" si="19"/>
        <v>33242.236043915451</v>
      </c>
      <c r="K75" s="102">
        <f t="shared" si="19"/>
        <v>33242.236043915451</v>
      </c>
      <c r="L75" s="102">
        <f t="shared" si="19"/>
        <v>33242.236043915451</v>
      </c>
      <c r="M75" s="102">
        <f t="shared" si="19"/>
        <v>33242.236043915451</v>
      </c>
      <c r="N75" s="102">
        <f t="shared" si="19"/>
        <v>33242.236043915451</v>
      </c>
      <c r="O75" s="102">
        <f t="shared" si="19"/>
        <v>33242.236043915451</v>
      </c>
      <c r="P75" s="102">
        <f t="shared" si="19"/>
        <v>33242.236043915451</v>
      </c>
      <c r="Q75" s="102">
        <f t="shared" si="19"/>
        <v>33242.236043915451</v>
      </c>
      <c r="R75" s="102">
        <f t="shared" si="19"/>
        <v>33242.236043915451</v>
      </c>
      <c r="S75" s="102">
        <f t="shared" si="19"/>
        <v>33242.236043915451</v>
      </c>
      <c r="T75" s="102">
        <f t="shared" si="19"/>
        <v>33242.236043915451</v>
      </c>
      <c r="U75" s="102">
        <f t="shared" si="19"/>
        <v>33242.236043915451</v>
      </c>
      <c r="V75" s="102">
        <f t="shared" si="19"/>
        <v>33242.236043915451</v>
      </c>
      <c r="W75" s="102">
        <f t="shared" si="19"/>
        <v>33242.236043915451</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-392957.677683755</v>
      </c>
      <c r="E77" s="109">
        <f>IF(SUM($B$70:E70)+SUM($B$77:D77)&gt;0,0,SUM($B$70:E70)-SUM($B$77:D77))</f>
        <v>-432102.86455761082</v>
      </c>
      <c r="F77" s="109">
        <f>IF(SUM($B$70:F70)+SUM($B$77:E77)&gt;0,0,SUM($B$70:F70)-SUM($B$77:E77))</f>
        <v>-475142.92011814169</v>
      </c>
      <c r="G77" s="109">
        <f>IF(SUM($B$70:G70)+SUM($B$77:F77)&gt;0,0,SUM($B$70:G70)-SUM($B$77:F77))</f>
        <v>-522470.8771396454</v>
      </c>
      <c r="H77" s="109">
        <f>IF(SUM($B$70:H70)+SUM($B$77:G77)&gt;0,0,SUM($B$70:H70)-SUM($B$77:G77))</f>
        <v>-574519.91189878201</v>
      </c>
      <c r="I77" s="109">
        <f>IF(SUM($B$70:I70)+SUM($B$77:H77)&gt;0,0,SUM($B$70:I70)-SUM($B$77:H77))</f>
        <v>-631767.48620992666</v>
      </c>
      <c r="J77" s="109">
        <f>IF(SUM($B$70:J70)+SUM($B$77:I77)&gt;0,0,SUM($B$70:J70)-SUM($B$77:I77))</f>
        <v>-694739.92042847816</v>
      </c>
      <c r="K77" s="109">
        <f>IF(SUM($B$70:K70)+SUM($B$77:J77)&gt;0,0,SUM($B$70:K70)-SUM($B$77:J77))</f>
        <v>-764017.44256790169</v>
      </c>
      <c r="L77" s="109">
        <f>IF(SUM($B$70:L70)+SUM($B$77:K77)&gt;0,0,SUM($B$70:L70)-SUM($B$77:K77))</f>
        <v>-840239.7634311514</v>
      </c>
      <c r="M77" s="109">
        <f>IF(SUM($B$70:M70)+SUM($B$77:L77)&gt;0,0,SUM($B$70:M70)-SUM($B$77:L77))</f>
        <v>-924112.23291491065</v>
      </c>
      <c r="N77" s="109">
        <f>IF(SUM($B$70:N70)+SUM($B$77:M77)&gt;0,0,SUM($B$70:N70)-SUM($B$77:M77))</f>
        <v>-1016412.6384592252</v>
      </c>
      <c r="O77" s="109">
        <f>IF(SUM($B$70:O70)+SUM($B$77:N77)&gt;0,0,SUM($B$70:O70)-SUM($B$77:N77))</f>
        <v>-1117998.7130445512</v>
      </c>
      <c r="P77" s="109">
        <f>IF(SUM($B$70:P70)+SUM($B$77:O77)&gt;0,0,SUM($B$70:P70)-SUM($B$77:O77))</f>
        <v>-1229816.4272484742</v>
      </c>
      <c r="Q77" s="109">
        <f>IF(SUM($B$70:Q70)+SUM($B$77:P77)&gt;0,0,SUM($B$70:Q70)-SUM($B$77:P77))</f>
        <v>-1352909.147737518</v>
      </c>
      <c r="R77" s="109">
        <f>IF(SUM($B$70:R70)+SUM($B$77:Q77)&gt;0,0,SUM($B$70:R70)-SUM($B$77:Q77))</f>
        <v>-1488427.7532656863</v>
      </c>
      <c r="S77" s="109">
        <f>IF(SUM($B$70:S70)+SUM($B$77:R77)&gt;0,0,SUM($B$70:S70)-SUM($B$77:R77))</f>
        <v>-1637641.8088690285</v>
      </c>
      <c r="T77" s="109">
        <f>IF(SUM($B$70:T70)+SUM($B$77:S77)&gt;0,0,SUM($B$70:T70)-SUM($B$77:S77))</f>
        <v>-1801951.9095827416</v>
      </c>
      <c r="U77" s="109">
        <f>IF(SUM($B$70:U70)+SUM($B$77:T77)&gt;0,0,SUM($B$70:U70)-SUM($B$77:T77))</f>
        <v>-1982903.3167721871</v>
      </c>
      <c r="V77" s="109">
        <f>IF(SUM($B$70:V70)+SUM($B$77:U77)&gt;0,0,SUM($B$70:V70)-SUM($B$77:U77))</f>
        <v>-2182201.0231819376</v>
      </c>
      <c r="W77" s="109">
        <f>IF(SUM($B$70:W70)+SUM($B$77:V77)&gt;0,0,SUM($B$70:W70)-SUM($B$77:V77))</f>
        <v>-2401726.397200048</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1591952.4351031482</v>
      </c>
      <c r="E82" s="106">
        <f t="shared" si="24"/>
        <v>1742082.1121810386</v>
      </c>
      <c r="F82" s="106">
        <f t="shared" si="24"/>
        <v>1912294.9000798247</v>
      </c>
      <c r="G82" s="106">
        <f t="shared" si="24"/>
        <v>2099462.777435353</v>
      </c>
      <c r="H82" s="106">
        <f t="shared" si="24"/>
        <v>2305298.3776030829</v>
      </c>
      <c r="I82" s="106">
        <f t="shared" si="24"/>
        <v>2531689.4050716581</v>
      </c>
      <c r="J82" s="106">
        <f t="shared" si="24"/>
        <v>2780716.7119921613</v>
      </c>
      <c r="K82" s="106">
        <f t="shared" si="24"/>
        <v>3054674.2565894197</v>
      </c>
      <c r="L82" s="106">
        <f t="shared" si="24"/>
        <v>3356091.1406805031</v>
      </c>
      <c r="M82" s="106">
        <f t="shared" si="24"/>
        <v>3687755.9443052853</v>
      </c>
      <c r="N82" s="106">
        <f t="shared" si="24"/>
        <v>4052743.5984522649</v>
      </c>
      <c r="O82" s="106">
        <f t="shared" si="24"/>
        <v>4454445.0622730618</v>
      </c>
      <c r="P82" s="106">
        <f t="shared" si="24"/>
        <v>4896600.099279454</v>
      </c>
      <c r="Q82" s="106">
        <f t="shared" si="24"/>
        <v>5383333.4780930765</v>
      </c>
      <c r="R82" s="106">
        <f t="shared" si="24"/>
        <v>5919194.957686183</v>
      </c>
      <c r="S82" s="106">
        <f t="shared" si="24"/>
        <v>6509203.4550619656</v>
      </c>
      <c r="T82" s="106">
        <f t="shared" si="24"/>
        <v>7158895.8353616325</v>
      </c>
      <c r="U82" s="106">
        <f t="shared" si="24"/>
        <v>7874380.8108815523</v>
      </c>
      <c r="V82" s="106">
        <f t="shared" si="24"/>
        <v>8662398.486910399</v>
      </c>
      <c r="W82" s="106">
        <f t="shared" si="24"/>
        <v>9530386.1491786595</v>
      </c>
    </row>
    <row r="83" spans="1:23" ht="12" customHeight="1" x14ac:dyDescent="0.25">
      <c r="A83" s="94" t="s">
        <v>249</v>
      </c>
      <c r="B83" s="106">
        <f>SUM($B$82:B82)</f>
        <v>0</v>
      </c>
      <c r="C83" s="106">
        <f>SUM(B82:C82)</f>
        <v>977375.2548747079</v>
      </c>
      <c r="D83" s="106">
        <f>SUM(B82:D82)</f>
        <v>2569327.6899778564</v>
      </c>
      <c r="E83" s="106">
        <f>SUM($B$82:E82)</f>
        <v>4311409.8021588949</v>
      </c>
      <c r="F83" s="106">
        <f>SUM($B$82:F82)</f>
        <v>6223704.7022387199</v>
      </c>
      <c r="G83" s="106">
        <f>SUM($B$82:G82)</f>
        <v>8323167.4796740729</v>
      </c>
      <c r="H83" s="106">
        <f>SUM($B$82:H82)</f>
        <v>10628465.857277155</v>
      </c>
      <c r="I83" s="106">
        <f>SUM($B$82:I82)</f>
        <v>13160155.262348812</v>
      </c>
      <c r="J83" s="106">
        <f>SUM($B$82:J82)</f>
        <v>15940871.974340973</v>
      </c>
      <c r="K83" s="106">
        <f>SUM($B$82:K82)</f>
        <v>18995546.230930392</v>
      </c>
      <c r="L83" s="106">
        <f>SUM($B$82:L82)</f>
        <v>22351637.371610895</v>
      </c>
      <c r="M83" s="106">
        <f>SUM($B$82:M82)</f>
        <v>26039393.315916181</v>
      </c>
      <c r="N83" s="106">
        <f>SUM($B$82:N82)</f>
        <v>30092136.914368447</v>
      </c>
      <c r="O83" s="106">
        <f>SUM($B$82:O82)</f>
        <v>34546581.976641506</v>
      </c>
      <c r="P83" s="106">
        <f>SUM($B$82:P82)</f>
        <v>39443182.075920962</v>
      </c>
      <c r="Q83" s="106">
        <f>SUM($B$82:Q82)</f>
        <v>44826515.554014042</v>
      </c>
      <c r="R83" s="106">
        <f>SUM($B$82:R82)</f>
        <v>50745710.511700228</v>
      </c>
      <c r="S83" s="106">
        <f>SUM($B$82:S82)</f>
        <v>57254913.966762193</v>
      </c>
      <c r="T83" s="106">
        <f>SUM($B$82:T82)</f>
        <v>64413809.802123822</v>
      </c>
      <c r="U83" s="106">
        <f>SUM($B$82:U82)</f>
        <v>72288190.61300537</v>
      </c>
      <c r="V83" s="106">
        <f>SUM($B$82:V82)</f>
        <v>80950589.099915773</v>
      </c>
      <c r="W83" s="106">
        <f>SUM($B$82:W82)</f>
        <v>90480975.249094427</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1408807.4646930515</v>
      </c>
      <c r="E85" s="106">
        <f t="shared" si="26"/>
        <v>1364305.8283193978</v>
      </c>
      <c r="F85" s="106">
        <f t="shared" si="26"/>
        <v>1325316.2908231325</v>
      </c>
      <c r="G85" s="106">
        <f t="shared" si="26"/>
        <v>1287639.8394668612</v>
      </c>
      <c r="H85" s="106">
        <f t="shared" si="26"/>
        <v>1251223.5998874819</v>
      </c>
      <c r="I85" s="106">
        <f t="shared" si="26"/>
        <v>1216017.3269621022</v>
      </c>
      <c r="J85" s="106">
        <f t="shared" si="26"/>
        <v>1181973.2356750434</v>
      </c>
      <c r="K85" s="106">
        <f t="shared" si="26"/>
        <v>1149045.8459651917</v>
      </c>
      <c r="L85" s="106">
        <f t="shared" si="26"/>
        <v>1117191.8401819868</v>
      </c>
      <c r="M85" s="106">
        <f t="shared" si="26"/>
        <v>1086369.9319251941</v>
      </c>
      <c r="N85" s="106">
        <f t="shared" si="26"/>
        <v>1056540.7451741439</v>
      </c>
      <c r="O85" s="106">
        <f t="shared" si="26"/>
        <v>1027666.7027281681</v>
      </c>
      <c r="P85" s="106">
        <f t="shared" si="26"/>
        <v>999711.92308318394</v>
      </c>
      <c r="Q85" s="106">
        <f t="shared" si="26"/>
        <v>972642.12496117025</v>
      </c>
      <c r="R85" s="106">
        <f t="shared" si="26"/>
        <v>946424.53879097255</v>
      </c>
      <c r="S85" s="106">
        <f t="shared" si="26"/>
        <v>921027.8245115974</v>
      </c>
      <c r="T85" s="106">
        <f t="shared" si="26"/>
        <v>896421.99513385259</v>
      </c>
      <c r="U85" s="106">
        <f t="shared" si="26"/>
        <v>872578.34555389697</v>
      </c>
      <c r="V85" s="106">
        <f t="shared" si="26"/>
        <v>849469.38616359292</v>
      </c>
      <c r="W85" s="106">
        <f t="shared" si="26"/>
        <v>827068.78084838309</v>
      </c>
    </row>
    <row r="86" spans="1:23" ht="21.75" customHeight="1" x14ac:dyDescent="0.25">
      <c r="A86" s="110" t="s">
        <v>252</v>
      </c>
      <c r="B86" s="106">
        <f>SUM(B85)</f>
        <v>0</v>
      </c>
      <c r="C86" s="106">
        <f t="shared" ref="C86:W86" si="27">C85+B86</f>
        <v>977375.2548747079</v>
      </c>
      <c r="D86" s="106">
        <f t="shared" si="27"/>
        <v>2386182.7195677594</v>
      </c>
      <c r="E86" s="106">
        <f t="shared" si="27"/>
        <v>3750488.5478871572</v>
      </c>
      <c r="F86" s="106">
        <f t="shared" si="27"/>
        <v>5075804.8387102894</v>
      </c>
      <c r="G86" s="106">
        <f t="shared" si="27"/>
        <v>6363444.6781771509</v>
      </c>
      <c r="H86" s="106">
        <f t="shared" si="27"/>
        <v>7614668.2780646328</v>
      </c>
      <c r="I86" s="106">
        <f t="shared" si="27"/>
        <v>8830685.605026735</v>
      </c>
      <c r="J86" s="106">
        <f t="shared" si="27"/>
        <v>10012658.840701777</v>
      </c>
      <c r="K86" s="106">
        <f t="shared" si="27"/>
        <v>11161704.686666969</v>
      </c>
      <c r="L86" s="106">
        <f t="shared" si="27"/>
        <v>12278896.526848957</v>
      </c>
      <c r="M86" s="106">
        <f t="shared" si="27"/>
        <v>13365266.458774151</v>
      </c>
      <c r="N86" s="106">
        <f t="shared" si="27"/>
        <v>14421807.203948295</v>
      </c>
      <c r="O86" s="106">
        <f t="shared" si="27"/>
        <v>15449473.906676464</v>
      </c>
      <c r="P86" s="106">
        <f t="shared" si="27"/>
        <v>16449185.829759648</v>
      </c>
      <c r="Q86" s="106">
        <f t="shared" si="27"/>
        <v>17421827.954720818</v>
      </c>
      <c r="R86" s="106">
        <f t="shared" si="27"/>
        <v>18368252.493511789</v>
      </c>
      <c r="S86" s="106">
        <f t="shared" si="27"/>
        <v>19289280.318023387</v>
      </c>
      <c r="T86" s="106">
        <f t="shared" si="27"/>
        <v>20185702.313157238</v>
      </c>
      <c r="U86" s="106">
        <f t="shared" si="27"/>
        <v>21058280.658711135</v>
      </c>
      <c r="V86" s="106">
        <f t="shared" si="27"/>
        <v>21907750.044874728</v>
      </c>
      <c r="W86" s="106">
        <f t="shared" si="27"/>
        <v>22734818.825723112</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O_Ч2_23</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ТП№135 (замена корпуса КТП, замена трансформатора ТМ 250 кВА на ТМГ 250 кВА), г.Чернушка, ул.Меля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2024-10-29T06:46:58Z</dcterms:created>
  <dcterms:modified xsi:type="dcterms:W3CDTF">2025-05-08T09:19:00Z</dcterms:modified>
</cp:coreProperties>
</file>